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sinoos.sharepoint.com/sites/allcompany/Shared Documents/SinOos/FINANSIES/BEDRYFS 2018/Gemeente Fin State/1 FIN STATE FORMAAT/"/>
    </mc:Choice>
  </mc:AlternateContent>
  <xr:revisionPtr revIDLastSave="1" documentId="8_{2FCBC6DE-378A-44E3-A570-5B68AA26019D}" xr6:coauthVersionLast="47" xr6:coauthVersionMax="47" xr10:uidLastSave="{A6EC6837-C72E-4170-B93D-C3D3253160B8}"/>
  <bookViews>
    <workbookView xWindow="-120" yWindow="-120" windowWidth="29040" windowHeight="15720" tabRatio="933" firstSheet="7" activeTab="11" xr2:uid="{00000000-000D-0000-FFFF-FFFF00000000}"/>
  </bookViews>
  <sheets>
    <sheet name="RIGLYNE - DRUK EN GEBRUIK" sheetId="12" r:id="rId1"/>
    <sheet name="INSETTE" sheetId="10" r:id="rId2"/>
    <sheet name="COVER" sheetId="22" r:id="rId3"/>
    <sheet name="INDEX" sheetId="38" r:id="rId4"/>
    <sheet name="DECLARATION" sheetId="32" r:id="rId5"/>
    <sheet name="APPROVAL ENG" sheetId="45" r:id="rId6"/>
    <sheet name="APPROVAL AFR" sheetId="37" r:id="rId7"/>
    <sheet name="BALANCE SHEET" sheetId="5" r:id="rId8"/>
    <sheet name="INCOME STATEMENT" sheetId="2" r:id="rId9"/>
    <sheet name="BS Notes" sheetId="40" r:id="rId10"/>
    <sheet name="IS Notes" sheetId="43" r:id="rId11"/>
    <sheet name="TAXATION" sheetId="42" r:id="rId12"/>
    <sheet name="ACCOUNTING POLICY" sheetId="36" r:id="rId13"/>
    <sheet name="IT12EI" sheetId="44" r:id="rId14"/>
    <sheet name="FIXED ASSETS WS" sheetId="7" r:id="rId15"/>
    <sheet name="MOVABLE ASSETS WS" sheetId="11" r:id="rId16"/>
    <sheet name="INVESTMENTS WS" sheetId="14" r:id="rId17"/>
    <sheet name="CURRENT &amp; OTHER ASSETS WS" sheetId="13" r:id="rId18"/>
    <sheet name="CAPITAL &amp; FUNDS WS" sheetId="16" r:id="rId19"/>
    <sheet name="CAPITAL &amp; FUNDS WS CONT" sheetId="17" r:id="rId20"/>
    <sheet name="LT LIABILITIES WS" sheetId="18" r:id="rId21"/>
    <sheet name="CURRENT LIABILITIES WS" sheetId="19" r:id="rId22"/>
    <sheet name="PROVISIONS WS" sheetId="20" r:id="rId23"/>
    <sheet name="VERLOFVOORSIENING WS" sheetId="41" r:id="rId24"/>
    <sheet name="CHURCH ACTIVITIES WS" sheetId="23" r:id="rId25"/>
    <sheet name="CAP IRREG 3rd PARTY OTR INC WS" sheetId="26" r:id="rId26"/>
    <sheet name="INVESTMENT &amp; TRADING INCOME WS" sheetId="24" r:id="rId27"/>
    <sheet name="STAFF COSTS WS" sheetId="27" r:id="rId28"/>
    <sheet name="ADMINISTRATIVE COSTS WS" sheetId="28" r:id="rId29"/>
    <sheet name="CAPITAL &amp; CONGREG COSTS WS" sheetId="29" r:id="rId30"/>
    <sheet name="MINISTRY 3rd PARTY OTHER EXP WS" sheetId="30" r:id="rId31"/>
  </sheets>
  <definedNames>
    <definedName name="Antwoord">DECLARATION!$K$13:$K$15</definedName>
    <definedName name="_xlnm.Print_Area" localSheetId="6">'APPROVAL AFR'!$A$1:$B$28</definedName>
    <definedName name="_xlnm.Print_Area" localSheetId="5">'APPROVAL ENG'!$A$1:$B$28</definedName>
    <definedName name="_xlnm.Print_Area" localSheetId="7">'BALANCE SHEET'!$A$1:$F$49</definedName>
    <definedName name="_xlnm.Print_Area" localSheetId="25">'CAP IRREG 3rd PARTY OTR INC WS'!$A$1:$D$35</definedName>
    <definedName name="_xlnm.Print_Area" localSheetId="18">'CAPITAL &amp; FUNDS WS'!$A$1:$E$131</definedName>
    <definedName name="_xlnm.Print_Area" localSheetId="19">'CAPITAL &amp; FUNDS WS CONT'!$A$1:$D$98</definedName>
    <definedName name="_xlnm.Print_Area" localSheetId="2">COVER!$A$1:$F$51</definedName>
    <definedName name="_xlnm.Print_Area" localSheetId="17">'CURRENT &amp; OTHER ASSETS WS'!$A$1:$D$62</definedName>
    <definedName name="_xlnm.Print_Area" localSheetId="21">'CURRENT LIABILITIES WS'!$A$6:$D$90</definedName>
    <definedName name="_xlnm.Print_Area" localSheetId="4">DECLARATION!$A$1:$H$55</definedName>
    <definedName name="_xlnm.Print_Area" localSheetId="8">'INCOME STATEMENT'!$A$6:$F$64</definedName>
    <definedName name="_xlnm.Print_Area" localSheetId="3">INDEX!$A$1:$B$29</definedName>
    <definedName name="_xlnm.Print_Area" localSheetId="16">'INVESTMENTS WS'!$A$1:$E$61</definedName>
    <definedName name="_xlnm.Print_Area" localSheetId="10">'IS Notes'!$A$1:$D$94</definedName>
    <definedName name="_xlnm.Print_Area" localSheetId="13">IT12EI!$A$1:$D$46</definedName>
    <definedName name="_xlnm.Print_Area" localSheetId="20">'LT LIABILITIES WS'!$A$6:$E$57</definedName>
    <definedName name="_xlnm.Print_Area" localSheetId="0">'RIGLYNE - DRUK EN GEBRUIK'!$A$4:$D$121</definedName>
    <definedName name="_xlnm.Print_Area" localSheetId="11">TAXATION!$A$1:$D$75</definedName>
    <definedName name="_xlnm.Print_Titles" localSheetId="28">'ADMINISTRATIVE COSTS WS'!$1:$5</definedName>
    <definedName name="_xlnm.Print_Titles" localSheetId="7">'BALANCE SHEET'!$1:$7</definedName>
    <definedName name="_xlnm.Print_Titles" localSheetId="9">'BS Notes'!$1:$3</definedName>
    <definedName name="_xlnm.Print_Titles" localSheetId="25">'CAP IRREG 3rd PARTY OTR INC WS'!$1:$5</definedName>
    <definedName name="_xlnm.Print_Titles" localSheetId="29">'CAPITAL &amp; CONGREG COSTS WS'!$1:$5</definedName>
    <definedName name="_xlnm.Print_Titles" localSheetId="18">'CAPITAL &amp; FUNDS WS'!$1:$6</definedName>
    <definedName name="_xlnm.Print_Titles" localSheetId="19">'CAPITAL &amp; FUNDS WS CONT'!$1:$4</definedName>
    <definedName name="_xlnm.Print_Titles" localSheetId="17">'CURRENT &amp; OTHER ASSETS WS'!$1:$5</definedName>
    <definedName name="_xlnm.Print_Titles" localSheetId="21">'CURRENT LIABILITIES WS'!$1:$5</definedName>
    <definedName name="_xlnm.Print_Titles" localSheetId="14">'FIXED ASSETS WS'!$1:$5</definedName>
    <definedName name="_xlnm.Print_Titles" localSheetId="8">'INCOME STATEMENT'!$1:$5</definedName>
    <definedName name="_xlnm.Print_Titles" localSheetId="16">'INVESTMENTS WS'!$1:$5</definedName>
    <definedName name="_xlnm.Print_Titles" localSheetId="10">'IS Notes'!$1:$4</definedName>
    <definedName name="_xlnm.Print_Titles" localSheetId="13">IT12EI!$1:$5</definedName>
    <definedName name="_xlnm.Print_Titles" localSheetId="20">'LT LIABILITIES WS'!$1:$5</definedName>
    <definedName name="_xlnm.Print_Titles" localSheetId="30">'MINISTRY 3rd PARTY OTHER EXP WS'!$1:$5</definedName>
    <definedName name="_xlnm.Print_Titles" localSheetId="15">'MOVABLE ASSETS WS'!$1:$5</definedName>
    <definedName name="_xlnm.Print_Titles" localSheetId="22">'PROVISIONS WS'!$1:$5</definedName>
    <definedName name="_xlnm.Print_Titles" localSheetId="0">'RIGLYNE - DRUK EN GEBRUIK'!$1:$3</definedName>
    <definedName name="_xlnm.Print_Titles" localSheetId="27">'STAFF COSTS WS'!$1:$5</definedName>
    <definedName name="_xlnm.Print_Titles" localSheetId="11">TAXATION!$1:$5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42" l="1"/>
  <c r="D8" i="42"/>
  <c r="C8" i="42"/>
  <c r="D14" i="42"/>
  <c r="C14" i="42"/>
  <c r="D34" i="42" l="1"/>
  <c r="D33" i="42"/>
  <c r="D32" i="42"/>
  <c r="D31" i="42"/>
  <c r="C34" i="42" l="1"/>
  <c r="C33" i="42"/>
  <c r="C32" i="42"/>
  <c r="C31" i="42"/>
  <c r="D40" i="42" l="1"/>
  <c r="C40" i="42"/>
  <c r="D16" i="42" l="1"/>
  <c r="C16" i="42"/>
  <c r="D13" i="42"/>
  <c r="C13" i="42"/>
  <c r="G237" i="40" l="1"/>
  <c r="F237" i="40"/>
  <c r="E237" i="40"/>
  <c r="H237" i="40" s="1"/>
  <c r="D237" i="40"/>
  <c r="G236" i="40"/>
  <c r="F236" i="40"/>
  <c r="E236" i="40"/>
  <c r="D236" i="40"/>
  <c r="G235" i="40"/>
  <c r="F235" i="40"/>
  <c r="E235" i="40"/>
  <c r="D235" i="40"/>
  <c r="H235" i="40" s="1"/>
  <c r="G234" i="40"/>
  <c r="F234" i="40"/>
  <c r="E234" i="40"/>
  <c r="H234" i="40" s="1"/>
  <c r="D234" i="40"/>
  <c r="G233" i="40"/>
  <c r="F233" i="40"/>
  <c r="E233" i="40"/>
  <c r="D233" i="40"/>
  <c r="H233" i="40" s="1"/>
  <c r="G232" i="40"/>
  <c r="F232" i="40"/>
  <c r="E232" i="40"/>
  <c r="D232" i="40"/>
  <c r="H232" i="40" s="1"/>
  <c r="H236" i="40"/>
  <c r="B236" i="40"/>
  <c r="B232" i="40"/>
  <c r="G224" i="40"/>
  <c r="F224" i="40"/>
  <c r="E224" i="40"/>
  <c r="D224" i="40"/>
  <c r="B224" i="40"/>
  <c r="B237" i="40" s="1"/>
  <c r="G223" i="40"/>
  <c r="F223" i="40"/>
  <c r="E223" i="40"/>
  <c r="D223" i="40"/>
  <c r="H223" i="40" s="1"/>
  <c r="B223" i="40"/>
  <c r="G222" i="40"/>
  <c r="F222" i="40"/>
  <c r="E222" i="40"/>
  <c r="D222" i="40"/>
  <c r="B222" i="40"/>
  <c r="B235" i="40" s="1"/>
  <c r="G221" i="40"/>
  <c r="F221" i="40"/>
  <c r="E221" i="40"/>
  <c r="D221" i="40"/>
  <c r="B221" i="40"/>
  <c r="B234" i="40" s="1"/>
  <c r="G220" i="40"/>
  <c r="F220" i="40"/>
  <c r="E220" i="40"/>
  <c r="D220" i="40"/>
  <c r="B220" i="40"/>
  <c r="B233" i="40" s="1"/>
  <c r="G219" i="40"/>
  <c r="F219" i="40"/>
  <c r="E219" i="40"/>
  <c r="D219" i="40"/>
  <c r="H219" i="40" s="1"/>
  <c r="B219" i="40"/>
  <c r="H224" i="40"/>
  <c r="H221" i="40"/>
  <c r="H220" i="40" l="1"/>
  <c r="H222" i="40"/>
  <c r="A1" i="45" l="1"/>
  <c r="A1" i="37"/>
  <c r="F6" i="2" l="1"/>
  <c r="E6" i="2"/>
  <c r="D27" i="44"/>
  <c r="D26" i="44"/>
  <c r="C27" i="44"/>
  <c r="C26" i="44"/>
  <c r="D5" i="44" l="1"/>
  <c r="C5" i="44"/>
  <c r="A1" i="44" l="1"/>
  <c r="D23" i="24" l="1"/>
  <c r="C23" i="24"/>
  <c r="D53" i="24"/>
  <c r="C53" i="24"/>
  <c r="D49" i="24"/>
  <c r="C49" i="24"/>
  <c r="D45" i="24"/>
  <c r="C45" i="24"/>
  <c r="D41" i="24"/>
  <c r="C41" i="24"/>
  <c r="G122" i="40" l="1"/>
  <c r="G141" i="40"/>
  <c r="C24" i="19"/>
  <c r="D24" i="19"/>
  <c r="C23" i="19"/>
  <c r="D23" i="19"/>
  <c r="D17" i="19"/>
  <c r="C17" i="19"/>
  <c r="D74" i="19"/>
  <c r="C75" i="19" s="1"/>
  <c r="C74" i="19" s="1"/>
  <c r="D68" i="19"/>
  <c r="C69" i="19" s="1"/>
  <c r="C68" i="19" s="1"/>
  <c r="D62" i="19"/>
  <c r="C63" i="19" s="1"/>
  <c r="C62" i="19" s="1"/>
  <c r="D56" i="19"/>
  <c r="C57" i="19" s="1"/>
  <c r="C56" i="19" s="1"/>
  <c r="C51" i="19"/>
  <c r="C50" i="19" s="1"/>
  <c r="D50" i="19"/>
  <c r="D44" i="19"/>
  <c r="C45" i="19" s="1"/>
  <c r="C44" i="19" s="1"/>
  <c r="B44" i="43"/>
  <c r="B43" i="43"/>
  <c r="G147" i="40"/>
  <c r="F147" i="40"/>
  <c r="E147" i="40"/>
  <c r="D147" i="40"/>
  <c r="C147" i="40"/>
  <c r="G146" i="40"/>
  <c r="F146" i="40"/>
  <c r="E146" i="40"/>
  <c r="D146" i="40"/>
  <c r="C146" i="40"/>
  <c r="G145" i="40"/>
  <c r="F145" i="40"/>
  <c r="E145" i="40"/>
  <c r="D145" i="40"/>
  <c r="C145" i="40"/>
  <c r="G144" i="40"/>
  <c r="F144" i="40"/>
  <c r="E144" i="40"/>
  <c r="D144" i="40"/>
  <c r="H144" i="40" s="1"/>
  <c r="C144" i="40"/>
  <c r="G143" i="40"/>
  <c r="F143" i="40"/>
  <c r="E143" i="40"/>
  <c r="D143" i="40"/>
  <c r="C143" i="40"/>
  <c r="G142" i="40"/>
  <c r="F142" i="40"/>
  <c r="E142" i="40"/>
  <c r="D142" i="40"/>
  <c r="C142" i="40"/>
  <c r="H142" i="40" s="1"/>
  <c r="F141" i="40"/>
  <c r="E141" i="40"/>
  <c r="D141" i="40"/>
  <c r="C141" i="40"/>
  <c r="G140" i="40"/>
  <c r="F140" i="40"/>
  <c r="E140" i="40"/>
  <c r="D140" i="40"/>
  <c r="C140" i="40"/>
  <c r="G139" i="40"/>
  <c r="F139" i="40"/>
  <c r="E139" i="40"/>
  <c r="D139" i="40"/>
  <c r="C139" i="40"/>
  <c r="G138" i="40"/>
  <c r="F138" i="40"/>
  <c r="E138" i="40"/>
  <c r="D138" i="40"/>
  <c r="C138" i="40"/>
  <c r="G137" i="40"/>
  <c r="F137" i="40"/>
  <c r="E137" i="40"/>
  <c r="D137" i="40"/>
  <c r="C137" i="40"/>
  <c r="G136" i="40"/>
  <c r="F136" i="40"/>
  <c r="E136" i="40"/>
  <c r="D136" i="40"/>
  <c r="C136" i="40"/>
  <c r="G135" i="40"/>
  <c r="F135" i="40"/>
  <c r="E135" i="40"/>
  <c r="D135" i="40"/>
  <c r="C135" i="40"/>
  <c r="G134" i="40"/>
  <c r="F134" i="40"/>
  <c r="E134" i="40"/>
  <c r="D134" i="40"/>
  <c r="C134" i="40"/>
  <c r="G133" i="40"/>
  <c r="F133" i="40"/>
  <c r="E133" i="40"/>
  <c r="D133" i="40"/>
  <c r="C133" i="40"/>
  <c r="G118" i="40"/>
  <c r="G117" i="40"/>
  <c r="G116" i="40"/>
  <c r="G115" i="40"/>
  <c r="G114" i="40"/>
  <c r="F118" i="40"/>
  <c r="F117" i="40"/>
  <c r="F116" i="40"/>
  <c r="F115" i="40"/>
  <c r="F114" i="40"/>
  <c r="E118" i="40"/>
  <c r="E117" i="40"/>
  <c r="E116" i="40"/>
  <c r="E115" i="40"/>
  <c r="E114" i="40"/>
  <c r="D118" i="40"/>
  <c r="D117" i="40"/>
  <c r="D116" i="40"/>
  <c r="D115" i="40"/>
  <c r="D114" i="40"/>
  <c r="C118" i="40"/>
  <c r="C117" i="40"/>
  <c r="C116" i="40"/>
  <c r="C115" i="40"/>
  <c r="C114" i="40"/>
  <c r="B146" i="40"/>
  <c r="B144" i="40"/>
  <c r="G128" i="40"/>
  <c r="G127" i="40"/>
  <c r="G126" i="40"/>
  <c r="F126" i="40"/>
  <c r="E126" i="40"/>
  <c r="D126" i="40"/>
  <c r="C126" i="40"/>
  <c r="F128" i="40"/>
  <c r="F127" i="40"/>
  <c r="E128" i="40"/>
  <c r="E127" i="40"/>
  <c r="D128" i="40"/>
  <c r="D127" i="40"/>
  <c r="C128" i="40"/>
  <c r="C127" i="40"/>
  <c r="B128" i="40"/>
  <c r="B147" i="40" s="1"/>
  <c r="B127" i="40"/>
  <c r="G125" i="40"/>
  <c r="G124" i="40"/>
  <c r="G123" i="40"/>
  <c r="F125" i="40"/>
  <c r="F124" i="40"/>
  <c r="F123" i="40"/>
  <c r="E125" i="40"/>
  <c r="E124" i="40"/>
  <c r="E123" i="40"/>
  <c r="D125" i="40"/>
  <c r="D124" i="40"/>
  <c r="D123" i="40"/>
  <c r="C125" i="40"/>
  <c r="C124" i="40"/>
  <c r="C123" i="40"/>
  <c r="B126" i="40"/>
  <c r="B145" i="40" s="1"/>
  <c r="B125" i="40"/>
  <c r="B124" i="40"/>
  <c r="B143" i="40" s="1"/>
  <c r="B123" i="40"/>
  <c r="B142" i="40" s="1"/>
  <c r="F122" i="40"/>
  <c r="E122" i="40"/>
  <c r="D122" i="40"/>
  <c r="C122" i="40"/>
  <c r="B122" i="40"/>
  <c r="B141" i="40" s="1"/>
  <c r="D26" i="16"/>
  <c r="D25" i="16"/>
  <c r="D24" i="16"/>
  <c r="C26" i="16"/>
  <c r="C25" i="16"/>
  <c r="C24" i="16"/>
  <c r="D20" i="16"/>
  <c r="C20" i="16"/>
  <c r="D126" i="16"/>
  <c r="C127" i="16" s="1"/>
  <c r="C126" i="16" s="1"/>
  <c r="D119" i="16"/>
  <c r="C120" i="16" s="1"/>
  <c r="C119" i="16" s="1"/>
  <c r="D112" i="16"/>
  <c r="C113" i="16" s="1"/>
  <c r="C112" i="16" s="1"/>
  <c r="D105" i="16"/>
  <c r="C106" i="16" s="1"/>
  <c r="C105" i="16" s="1"/>
  <c r="D98" i="16"/>
  <c r="C99" i="16" s="1"/>
  <c r="C98" i="16" s="1"/>
  <c r="D91" i="16"/>
  <c r="C92" i="16" s="1"/>
  <c r="C91" i="16" s="1"/>
  <c r="H145" i="40" l="1"/>
  <c r="H143" i="40"/>
  <c r="H141" i="40"/>
  <c r="H146" i="40"/>
  <c r="H122" i="40"/>
  <c r="H123" i="40"/>
  <c r="H127" i="40"/>
  <c r="H125" i="40"/>
  <c r="H126" i="40"/>
  <c r="H124" i="40"/>
  <c r="G71" i="40" l="1"/>
  <c r="F71" i="40"/>
  <c r="E71" i="40"/>
  <c r="D71" i="40"/>
  <c r="C71" i="40"/>
  <c r="G70" i="40"/>
  <c r="F70" i="40"/>
  <c r="E70" i="40"/>
  <c r="D70" i="40"/>
  <c r="C70" i="40"/>
  <c r="G69" i="40"/>
  <c r="F69" i="40"/>
  <c r="E69" i="40"/>
  <c r="D69" i="40"/>
  <c r="C69" i="40"/>
  <c r="G68" i="40"/>
  <c r="F68" i="40"/>
  <c r="E68" i="40"/>
  <c r="D68" i="40"/>
  <c r="C68" i="40"/>
  <c r="G67" i="40"/>
  <c r="F67" i="40"/>
  <c r="E67" i="40"/>
  <c r="D67" i="40"/>
  <c r="C67" i="40"/>
  <c r="G62" i="40"/>
  <c r="G61" i="40"/>
  <c r="G60" i="40"/>
  <c r="G59" i="40"/>
  <c r="G58" i="40"/>
  <c r="F62" i="40"/>
  <c r="F61" i="40"/>
  <c r="F60" i="40"/>
  <c r="F59" i="40"/>
  <c r="F58" i="40"/>
  <c r="E62" i="40"/>
  <c r="E61" i="40"/>
  <c r="E60" i="40"/>
  <c r="E59" i="40"/>
  <c r="E58" i="40"/>
  <c r="D61" i="40"/>
  <c r="D62" i="40"/>
  <c r="D59" i="40"/>
  <c r="D58" i="40"/>
  <c r="D60" i="40"/>
  <c r="C62" i="40"/>
  <c r="C61" i="40"/>
  <c r="C60" i="40"/>
  <c r="C59" i="40"/>
  <c r="C58" i="40"/>
  <c r="G68" i="41" l="1"/>
  <c r="H68" i="41" s="1"/>
  <c r="G67" i="41"/>
  <c r="H67" i="41" s="1"/>
  <c r="G66" i="41"/>
  <c r="H66" i="41" s="1"/>
  <c r="G65" i="41"/>
  <c r="H65" i="41" s="1"/>
  <c r="G64" i="41"/>
  <c r="H64" i="41" s="1"/>
  <c r="G63" i="41"/>
  <c r="H63" i="41" s="1"/>
  <c r="G62" i="41"/>
  <c r="H62" i="41" s="1"/>
  <c r="G61" i="41"/>
  <c r="H61" i="41" s="1"/>
  <c r="G38" i="41"/>
  <c r="H38" i="41" s="1"/>
  <c r="G37" i="41"/>
  <c r="H37" i="41" s="1"/>
  <c r="G36" i="41"/>
  <c r="H36" i="41" s="1"/>
  <c r="G35" i="41"/>
  <c r="H35" i="41" s="1"/>
  <c r="G34" i="41"/>
  <c r="H34" i="41" s="1"/>
  <c r="G33" i="41"/>
  <c r="H33" i="41" s="1"/>
  <c r="G32" i="41"/>
  <c r="H32" i="41" s="1"/>
  <c r="G31" i="41"/>
  <c r="H31" i="41" s="1"/>
  <c r="J65" i="41" l="1"/>
  <c r="J32" i="41"/>
  <c r="J35" i="41"/>
  <c r="J36" i="41"/>
  <c r="J37" i="41"/>
  <c r="J38" i="41"/>
  <c r="J61" i="41"/>
  <c r="J62" i="41"/>
  <c r="J63" i="41"/>
  <c r="J64" i="41"/>
  <c r="J31" i="41"/>
  <c r="J66" i="41"/>
  <c r="J33" i="41"/>
  <c r="J67" i="41"/>
  <c r="J34" i="41"/>
  <c r="J68" i="41"/>
  <c r="C25" i="30"/>
  <c r="C24" i="30"/>
  <c r="C23" i="30"/>
  <c r="D25" i="30"/>
  <c r="C19" i="26"/>
  <c r="C17" i="26"/>
  <c r="D19" i="26"/>
  <c r="D17" i="26"/>
  <c r="D24" i="30"/>
  <c r="C13" i="17"/>
  <c r="C12" i="17"/>
  <c r="C11" i="17"/>
  <c r="D13" i="17"/>
  <c r="D12" i="17"/>
  <c r="D11" i="17"/>
  <c r="C16" i="26"/>
  <c r="D16" i="26"/>
  <c r="D23" i="30"/>
  <c r="G25" i="40"/>
  <c r="F25" i="40"/>
  <c r="E25" i="40"/>
  <c r="G24" i="40"/>
  <c r="F24" i="40"/>
  <c r="E24" i="40"/>
  <c r="G23" i="40"/>
  <c r="F23" i="40"/>
  <c r="E23" i="40"/>
  <c r="G22" i="40"/>
  <c r="F22" i="40"/>
  <c r="E22" i="40"/>
  <c r="G21" i="40"/>
  <c r="F21" i="40"/>
  <c r="E21" i="40"/>
  <c r="G20" i="40"/>
  <c r="F20" i="40"/>
  <c r="E20" i="40"/>
  <c r="G19" i="40"/>
  <c r="F19" i="40"/>
  <c r="E19" i="40"/>
  <c r="G173" i="40" l="1"/>
  <c r="F173" i="40"/>
  <c r="E173" i="40"/>
  <c r="D173" i="40"/>
  <c r="C173" i="40"/>
  <c r="G172" i="40"/>
  <c r="F172" i="40"/>
  <c r="E172" i="40"/>
  <c r="D172" i="40"/>
  <c r="C172" i="40"/>
  <c r="G171" i="40"/>
  <c r="F171" i="40"/>
  <c r="E171" i="40"/>
  <c r="D171" i="40"/>
  <c r="C171" i="40"/>
  <c r="G170" i="40"/>
  <c r="F170" i="40"/>
  <c r="E170" i="40"/>
  <c r="D170" i="40"/>
  <c r="C170" i="40"/>
  <c r="G169" i="40"/>
  <c r="F169" i="40"/>
  <c r="E169" i="40"/>
  <c r="D169" i="40"/>
  <c r="C169" i="40"/>
  <c r="G168" i="40"/>
  <c r="F168" i="40"/>
  <c r="E168" i="40"/>
  <c r="D168" i="40"/>
  <c r="C168" i="40"/>
  <c r="G167" i="40"/>
  <c r="F167" i="40"/>
  <c r="E167" i="40"/>
  <c r="D167" i="40"/>
  <c r="C167" i="40"/>
  <c r="G166" i="40"/>
  <c r="F166" i="40"/>
  <c r="E166" i="40"/>
  <c r="D166" i="40"/>
  <c r="C166" i="40"/>
  <c r="G165" i="40"/>
  <c r="F165" i="40"/>
  <c r="E165" i="40"/>
  <c r="D165" i="40"/>
  <c r="C165" i="40"/>
  <c r="G160" i="40"/>
  <c r="F160" i="40"/>
  <c r="E160" i="40"/>
  <c r="D160" i="40"/>
  <c r="G159" i="40"/>
  <c r="F159" i="40"/>
  <c r="E159" i="40"/>
  <c r="D159" i="40"/>
  <c r="G158" i="40"/>
  <c r="D158" i="40"/>
  <c r="E158" i="40"/>
  <c r="F158" i="40"/>
  <c r="G157" i="40"/>
  <c r="F157" i="40"/>
  <c r="E157" i="40"/>
  <c r="D157" i="40"/>
  <c r="G156" i="40"/>
  <c r="F156" i="40"/>
  <c r="E156" i="40"/>
  <c r="D156" i="40"/>
  <c r="G155" i="40"/>
  <c r="F155" i="40"/>
  <c r="E155" i="40"/>
  <c r="D155" i="40"/>
  <c r="G154" i="40"/>
  <c r="F154" i="40"/>
  <c r="E154" i="40"/>
  <c r="D154" i="40"/>
  <c r="G153" i="40"/>
  <c r="F153" i="40"/>
  <c r="E153" i="40"/>
  <c r="D153" i="40"/>
  <c r="C160" i="40"/>
  <c r="C159" i="40"/>
  <c r="C158" i="40"/>
  <c r="C157" i="40"/>
  <c r="C156" i="40"/>
  <c r="C155" i="40"/>
  <c r="C154" i="40"/>
  <c r="C153" i="40"/>
  <c r="G152" i="40"/>
  <c r="F152" i="40"/>
  <c r="E152" i="40"/>
  <c r="D152" i="40"/>
  <c r="C152" i="40"/>
  <c r="D5" i="17"/>
  <c r="C5" i="17"/>
  <c r="C96" i="40"/>
  <c r="G108" i="40"/>
  <c r="F108" i="40"/>
  <c r="E108" i="40"/>
  <c r="D108" i="40"/>
  <c r="G102" i="40"/>
  <c r="F102" i="40"/>
  <c r="E102" i="40"/>
  <c r="J77" i="41"/>
  <c r="J76" i="41"/>
  <c r="J75" i="41"/>
  <c r="G81" i="41"/>
  <c r="G80" i="41"/>
  <c r="H80" i="41" s="1"/>
  <c r="J80" i="41" s="1"/>
  <c r="G79" i="41"/>
  <c r="H79" i="41" s="1"/>
  <c r="J79" i="41" s="1"/>
  <c r="G78" i="41"/>
  <c r="H78" i="41" s="1"/>
  <c r="J78" i="41" s="1"/>
  <c r="G77" i="41"/>
  <c r="H77" i="41" s="1"/>
  <c r="G76" i="41"/>
  <c r="H76" i="41" s="1"/>
  <c r="G75" i="41"/>
  <c r="H75" i="41" s="1"/>
  <c r="G74" i="41"/>
  <c r="H74" i="41" s="1"/>
  <c r="G73" i="41"/>
  <c r="H73" i="41" s="1"/>
  <c r="G72" i="41"/>
  <c r="H72" i="41" s="1"/>
  <c r="G71" i="41"/>
  <c r="H71" i="41" s="1"/>
  <c r="G70" i="41"/>
  <c r="H70" i="41" s="1"/>
  <c r="G69" i="41"/>
  <c r="H69" i="41" s="1"/>
  <c r="G60" i="41"/>
  <c r="H60" i="41" s="1"/>
  <c r="G59" i="41"/>
  <c r="H59" i="41" s="1"/>
  <c r="G58" i="41"/>
  <c r="H58" i="41" s="1"/>
  <c r="G21" i="41"/>
  <c r="H21" i="41" s="1"/>
  <c r="G20" i="41"/>
  <c r="H20" i="41" s="1"/>
  <c r="G19" i="41"/>
  <c r="H19" i="41" s="1"/>
  <c r="G18" i="41"/>
  <c r="H18" i="41" s="1"/>
  <c r="G17" i="41"/>
  <c r="H17" i="41" s="1"/>
  <c r="G16" i="41"/>
  <c r="H16" i="41" s="1"/>
  <c r="C87" i="43"/>
  <c r="D87" i="43"/>
  <c r="C88" i="43"/>
  <c r="D88" i="43"/>
  <c r="C89" i="43"/>
  <c r="D89" i="43"/>
  <c r="C90" i="43"/>
  <c r="D90" i="43"/>
  <c r="C91" i="43"/>
  <c r="D91" i="43"/>
  <c r="C92" i="43"/>
  <c r="D92" i="43"/>
  <c r="B87" i="43"/>
  <c r="B88" i="43"/>
  <c r="B89" i="43"/>
  <c r="B90" i="43"/>
  <c r="B91" i="43"/>
  <c r="B92" i="43"/>
  <c r="B93" i="43"/>
  <c r="D15" i="43"/>
  <c r="D14" i="43"/>
  <c r="D13" i="43"/>
  <c r="D12" i="43"/>
  <c r="D11" i="43"/>
  <c r="D10" i="43"/>
  <c r="D9" i="43"/>
  <c r="D8" i="43"/>
  <c r="D7" i="43"/>
  <c r="D6" i="43"/>
  <c r="C15" i="43"/>
  <c r="C14" i="43"/>
  <c r="C13" i="43"/>
  <c r="C12" i="43"/>
  <c r="C11" i="43"/>
  <c r="C10" i="43"/>
  <c r="C9" i="43"/>
  <c r="B15" i="43"/>
  <c r="B14" i="43"/>
  <c r="B13" i="43"/>
  <c r="B12" i="43"/>
  <c r="B11" i="43"/>
  <c r="B10" i="43"/>
  <c r="B9" i="43"/>
  <c r="D23" i="23"/>
  <c r="C23" i="23"/>
  <c r="D61" i="23"/>
  <c r="C61" i="23"/>
  <c r="D57" i="23"/>
  <c r="C57" i="23"/>
  <c r="D53" i="23"/>
  <c r="C53" i="23"/>
  <c r="D49" i="23"/>
  <c r="C49" i="23"/>
  <c r="D45" i="23"/>
  <c r="C45" i="23"/>
  <c r="D41" i="23"/>
  <c r="C41" i="23"/>
  <c r="A1" i="19"/>
  <c r="D82" i="17"/>
  <c r="C82" i="17"/>
  <c r="D27" i="30"/>
  <c r="G121" i="40"/>
  <c r="F121" i="40"/>
  <c r="E121" i="40"/>
  <c r="D121" i="40"/>
  <c r="G120" i="40"/>
  <c r="F120" i="40"/>
  <c r="E120" i="40"/>
  <c r="D120" i="40"/>
  <c r="G119" i="40"/>
  <c r="F119" i="40"/>
  <c r="E119" i="40"/>
  <c r="D119" i="40"/>
  <c r="B121" i="40"/>
  <c r="B140" i="40" s="1"/>
  <c r="B120" i="40"/>
  <c r="B139" i="40" s="1"/>
  <c r="B119" i="40"/>
  <c r="B138" i="40" s="1"/>
  <c r="D63" i="16"/>
  <c r="C64" i="16" s="1"/>
  <c r="C63" i="16" s="1"/>
  <c r="D70" i="16"/>
  <c r="C71" i="16" s="1"/>
  <c r="C70" i="16" s="1"/>
  <c r="D77" i="16"/>
  <c r="C78" i="16" s="1"/>
  <c r="C77" i="16" s="1"/>
  <c r="B157" i="40"/>
  <c r="B170" i="40" s="1"/>
  <c r="B159" i="40"/>
  <c r="B172" i="40" s="1"/>
  <c r="B158" i="40"/>
  <c r="B171" i="40" s="1"/>
  <c r="D57" i="17"/>
  <c r="C58" i="17" s="1"/>
  <c r="C57" i="17" s="1"/>
  <c r="D64" i="17"/>
  <c r="C65" i="17" s="1"/>
  <c r="C64" i="17" s="1"/>
  <c r="D50" i="17"/>
  <c r="C51" i="17" s="1"/>
  <c r="C50" i="17" s="1"/>
  <c r="A1" i="20"/>
  <c r="H81" i="41" l="1"/>
  <c r="J81" i="41" s="1"/>
  <c r="J69" i="41"/>
  <c r="J16" i="41"/>
  <c r="J73" i="41"/>
  <c r="J74" i="41"/>
  <c r="J20" i="41"/>
  <c r="J21" i="41"/>
  <c r="J70" i="41"/>
  <c r="J17" i="41"/>
  <c r="J18" i="41"/>
  <c r="J19" i="41"/>
  <c r="J58" i="41"/>
  <c r="J72" i="41"/>
  <c r="J71" i="41"/>
  <c r="J59" i="41"/>
  <c r="J60" i="41"/>
  <c r="H140" i="40"/>
  <c r="C119" i="40"/>
  <c r="H138" i="40"/>
  <c r="C120" i="40"/>
  <c r="H120" i="40" s="1"/>
  <c r="C121" i="40"/>
  <c r="H121" i="40" s="1"/>
  <c r="H139" i="40"/>
  <c r="H119" i="40"/>
  <c r="H171" i="40"/>
  <c r="H172" i="40"/>
  <c r="H170" i="40"/>
  <c r="H159" i="40"/>
  <c r="H158" i="40"/>
  <c r="H157" i="40"/>
  <c r="B85" i="43" l="1"/>
  <c r="B86" i="43"/>
  <c r="B84" i="43"/>
  <c r="D93" i="43"/>
  <c r="C93" i="43"/>
  <c r="D86" i="43"/>
  <c r="C86" i="43"/>
  <c r="D85" i="43"/>
  <c r="C85" i="43"/>
  <c r="D84" i="43"/>
  <c r="C84" i="43"/>
  <c r="C68" i="43"/>
  <c r="D68" i="43"/>
  <c r="C69" i="43"/>
  <c r="D69" i="43"/>
  <c r="C70" i="43"/>
  <c r="D70" i="43"/>
  <c r="C71" i="43"/>
  <c r="D71" i="43"/>
  <c r="C72" i="43"/>
  <c r="D72" i="43"/>
  <c r="C73" i="43"/>
  <c r="D73" i="43"/>
  <c r="C74" i="43"/>
  <c r="D74" i="43"/>
  <c r="C75" i="43"/>
  <c r="D75" i="43"/>
  <c r="C76" i="43"/>
  <c r="D76" i="43"/>
  <c r="C77" i="43"/>
  <c r="D77" i="43"/>
  <c r="C78" i="43"/>
  <c r="D78" i="43"/>
  <c r="C79" i="43"/>
  <c r="D79" i="43"/>
  <c r="C80" i="43"/>
  <c r="D80" i="43"/>
  <c r="D67" i="43"/>
  <c r="C67" i="43"/>
  <c r="B68" i="43"/>
  <c r="B69" i="43"/>
  <c r="B70" i="43"/>
  <c r="B71" i="43"/>
  <c r="B72" i="43"/>
  <c r="B73" i="43"/>
  <c r="B74" i="43"/>
  <c r="B75" i="43"/>
  <c r="B76" i="43"/>
  <c r="B77" i="43"/>
  <c r="B78" i="43"/>
  <c r="B79" i="43"/>
  <c r="B80" i="43"/>
  <c r="B67" i="43"/>
  <c r="D58" i="43"/>
  <c r="D57" i="43"/>
  <c r="D56" i="43"/>
  <c r="C58" i="43"/>
  <c r="C57" i="43"/>
  <c r="C56" i="43"/>
  <c r="D63" i="43"/>
  <c r="C63" i="43"/>
  <c r="D62" i="43"/>
  <c r="C62" i="43"/>
  <c r="B63" i="43"/>
  <c r="B62" i="43"/>
  <c r="D52" i="43"/>
  <c r="C52" i="43"/>
  <c r="D51" i="43"/>
  <c r="C51" i="43"/>
  <c r="D50" i="43"/>
  <c r="C50" i="43"/>
  <c r="D49" i="43"/>
  <c r="C49" i="43"/>
  <c r="D48" i="43"/>
  <c r="C48" i="43"/>
  <c r="D47" i="43"/>
  <c r="C47" i="43"/>
  <c r="D46" i="43"/>
  <c r="C46" i="43"/>
  <c r="D45" i="43"/>
  <c r="C45" i="43"/>
  <c r="B46" i="43"/>
  <c r="B47" i="43"/>
  <c r="B48" i="43"/>
  <c r="B49" i="43"/>
  <c r="B50" i="43"/>
  <c r="B51" i="43"/>
  <c r="B52" i="43"/>
  <c r="B45" i="43"/>
  <c r="D44" i="43"/>
  <c r="C44" i="43"/>
  <c r="D43" i="43"/>
  <c r="C43" i="43"/>
  <c r="D39" i="43"/>
  <c r="C39" i="43"/>
  <c r="D38" i="43"/>
  <c r="C38" i="43"/>
  <c r="D34" i="43"/>
  <c r="D33" i="43"/>
  <c r="D32" i="43"/>
  <c r="C34" i="43"/>
  <c r="C33" i="43"/>
  <c r="C32" i="43"/>
  <c r="B28" i="43"/>
  <c r="B27" i="43"/>
  <c r="B26" i="43"/>
  <c r="D22" i="43"/>
  <c r="B22" i="43"/>
  <c r="B21" i="43"/>
  <c r="B20" i="43"/>
  <c r="B19" i="43"/>
  <c r="D37" i="24"/>
  <c r="C37" i="24"/>
  <c r="C22" i="43" s="1"/>
  <c r="B8" i="43"/>
  <c r="B7" i="43"/>
  <c r="B6" i="43"/>
  <c r="D4" i="43"/>
  <c r="C4" i="43"/>
  <c r="B1" i="43"/>
  <c r="H250" i="40"/>
  <c r="G250" i="40"/>
  <c r="H249" i="40"/>
  <c r="G249" i="40"/>
  <c r="H246" i="40"/>
  <c r="G246" i="40"/>
  <c r="H245" i="40"/>
  <c r="G245" i="40"/>
  <c r="H244" i="40"/>
  <c r="G244" i="40"/>
  <c r="H243" i="40"/>
  <c r="G243" i="40"/>
  <c r="H242" i="40"/>
  <c r="G242" i="40"/>
  <c r="H240" i="40"/>
  <c r="G240" i="40"/>
  <c r="G231" i="40"/>
  <c r="F231" i="40"/>
  <c r="E231" i="40"/>
  <c r="G230" i="40"/>
  <c r="F230" i="40"/>
  <c r="E230" i="40"/>
  <c r="G229" i="40"/>
  <c r="F229" i="40"/>
  <c r="E229" i="40"/>
  <c r="G218" i="40"/>
  <c r="F218" i="40"/>
  <c r="E218" i="40"/>
  <c r="G217" i="40"/>
  <c r="F217" i="40"/>
  <c r="E217" i="40"/>
  <c r="G216" i="40"/>
  <c r="G225" i="40" s="1"/>
  <c r="F216" i="40"/>
  <c r="F225" i="40" s="1"/>
  <c r="E216" i="40"/>
  <c r="E225" i="40" s="1"/>
  <c r="C94" i="43" l="1"/>
  <c r="D94" i="43"/>
  <c r="D40" i="43"/>
  <c r="D81" i="43"/>
  <c r="C53" i="43"/>
  <c r="D53" i="43"/>
  <c r="C81" i="43"/>
  <c r="H241" i="40"/>
  <c r="C35" i="43"/>
  <c r="D59" i="43"/>
  <c r="C64" i="43"/>
  <c r="D64" i="43"/>
  <c r="C59" i="43"/>
  <c r="D35" i="43"/>
  <c r="C40" i="43"/>
  <c r="G248" i="40"/>
  <c r="H248" i="40"/>
  <c r="G241" i="40"/>
  <c r="B218" i="40" l="1"/>
  <c r="B231" i="40" s="1"/>
  <c r="B217" i="40"/>
  <c r="B230" i="40" s="1"/>
  <c r="B216" i="40"/>
  <c r="B229" i="40" s="1"/>
  <c r="G238" i="40"/>
  <c r="F238" i="40"/>
  <c r="E238" i="40"/>
  <c r="H227" i="40"/>
  <c r="H214" i="40"/>
  <c r="G211" i="40"/>
  <c r="F211" i="40"/>
  <c r="E211" i="40"/>
  <c r="D211" i="40"/>
  <c r="C211" i="40"/>
  <c r="G210" i="40"/>
  <c r="F210" i="40"/>
  <c r="E210" i="40"/>
  <c r="D210" i="40"/>
  <c r="C210" i="40"/>
  <c r="G205" i="40"/>
  <c r="F205" i="40"/>
  <c r="E205" i="40"/>
  <c r="D205" i="40"/>
  <c r="G204" i="40"/>
  <c r="F204" i="40"/>
  <c r="E204" i="40"/>
  <c r="D204" i="40"/>
  <c r="B205" i="40"/>
  <c r="B211" i="40" s="1"/>
  <c r="B204" i="40"/>
  <c r="B210" i="40" s="1"/>
  <c r="H208" i="40"/>
  <c r="H202" i="40"/>
  <c r="G199" i="40"/>
  <c r="F199" i="40"/>
  <c r="E199" i="40"/>
  <c r="D199" i="40"/>
  <c r="C199" i="40"/>
  <c r="G198" i="40"/>
  <c r="F198" i="40"/>
  <c r="E198" i="40"/>
  <c r="D198" i="40"/>
  <c r="C198" i="40"/>
  <c r="G197" i="40"/>
  <c r="F197" i="40"/>
  <c r="E197" i="40"/>
  <c r="D197" i="40"/>
  <c r="C197" i="40"/>
  <c r="G192" i="40"/>
  <c r="F192" i="40"/>
  <c r="E192" i="40"/>
  <c r="D192" i="40"/>
  <c r="G191" i="40"/>
  <c r="F191" i="40"/>
  <c r="E191" i="40"/>
  <c r="D191" i="40"/>
  <c r="G190" i="40"/>
  <c r="F190" i="40"/>
  <c r="E190" i="40"/>
  <c r="D190" i="40"/>
  <c r="B192" i="40"/>
  <c r="B199" i="40" s="1"/>
  <c r="B191" i="40"/>
  <c r="B198" i="40" s="1"/>
  <c r="B190" i="40"/>
  <c r="B197" i="40" s="1"/>
  <c r="H195" i="40"/>
  <c r="H188" i="40"/>
  <c r="G185" i="40"/>
  <c r="F185" i="40"/>
  <c r="E185" i="40"/>
  <c r="D185" i="40"/>
  <c r="C185" i="40"/>
  <c r="G184" i="40"/>
  <c r="F184" i="40"/>
  <c r="E184" i="40"/>
  <c r="D184" i="40"/>
  <c r="C184" i="40"/>
  <c r="G179" i="40"/>
  <c r="G178" i="40"/>
  <c r="F179" i="40"/>
  <c r="F178" i="40"/>
  <c r="E179" i="40"/>
  <c r="E178" i="40"/>
  <c r="D179" i="40"/>
  <c r="D178" i="40"/>
  <c r="B179" i="40"/>
  <c r="B185" i="40" s="1"/>
  <c r="B178" i="40"/>
  <c r="B184" i="40" s="1"/>
  <c r="B152" i="40"/>
  <c r="B165" i="40" s="1"/>
  <c r="H182" i="40"/>
  <c r="H176" i="40"/>
  <c r="D206" i="40" l="1"/>
  <c r="F212" i="40"/>
  <c r="D212" i="40"/>
  <c r="G206" i="40"/>
  <c r="H211" i="40"/>
  <c r="G212" i="40"/>
  <c r="E206" i="40"/>
  <c r="F206" i="40"/>
  <c r="D200" i="40"/>
  <c r="C212" i="40"/>
  <c r="D186" i="40"/>
  <c r="E212" i="40"/>
  <c r="H198" i="40"/>
  <c r="H210" i="40"/>
  <c r="C200" i="40"/>
  <c r="F193" i="40"/>
  <c r="H199" i="40"/>
  <c r="E186" i="40"/>
  <c r="E200" i="40"/>
  <c r="F186" i="40"/>
  <c r="G186" i="40"/>
  <c r="E193" i="40"/>
  <c r="G193" i="40"/>
  <c r="C186" i="40"/>
  <c r="D193" i="40"/>
  <c r="F200" i="40"/>
  <c r="G200" i="40"/>
  <c r="H197" i="40"/>
  <c r="H185" i="40"/>
  <c r="G180" i="40"/>
  <c r="F180" i="40"/>
  <c r="E180" i="40"/>
  <c r="D180" i="40"/>
  <c r="H184" i="40"/>
  <c r="B160" i="40"/>
  <c r="B173" i="40" s="1"/>
  <c r="B156" i="40"/>
  <c r="B169" i="40" s="1"/>
  <c r="B155" i="40"/>
  <c r="B168" i="40" s="1"/>
  <c r="B154" i="40"/>
  <c r="B167" i="40" s="1"/>
  <c r="B153" i="40"/>
  <c r="B166" i="40" s="1"/>
  <c r="A1" i="16"/>
  <c r="H163" i="40"/>
  <c r="H150" i="40"/>
  <c r="H212" i="40" l="1"/>
  <c r="H200" i="40"/>
  <c r="H186" i="40"/>
  <c r="H155" i="40"/>
  <c r="G129" i="40"/>
  <c r="C174" i="40"/>
  <c r="H160" i="40"/>
  <c r="E174" i="40"/>
  <c r="H169" i="40"/>
  <c r="H168" i="40"/>
  <c r="C148" i="40"/>
  <c r="H156" i="40"/>
  <c r="H167" i="40"/>
  <c r="H173" i="40"/>
  <c r="D174" i="40"/>
  <c r="G174" i="40"/>
  <c r="H154" i="40"/>
  <c r="G148" i="40" l="1"/>
  <c r="F148" i="40"/>
  <c r="E148" i="40"/>
  <c r="H131" i="40"/>
  <c r="H147" i="40"/>
  <c r="H137" i="40"/>
  <c r="H136" i="40"/>
  <c r="H135" i="40"/>
  <c r="H134" i="40"/>
  <c r="H112" i="40"/>
  <c r="B118" i="40"/>
  <c r="B137" i="40" s="1"/>
  <c r="B117" i="40"/>
  <c r="B136" i="40" s="1"/>
  <c r="B116" i="40"/>
  <c r="B135" i="40" s="1"/>
  <c r="B115" i="40"/>
  <c r="B134" i="40" s="1"/>
  <c r="B114" i="40"/>
  <c r="B133" i="40" s="1"/>
  <c r="E101" i="40"/>
  <c r="E89" i="40"/>
  <c r="D95" i="40"/>
  <c r="H106" i="40"/>
  <c r="H100" i="40"/>
  <c r="G96" i="40"/>
  <c r="F96" i="40"/>
  <c r="E96" i="40"/>
  <c r="H94" i="40"/>
  <c r="B96" i="40"/>
  <c r="B90" i="40"/>
  <c r="G90" i="40"/>
  <c r="F90" i="40"/>
  <c r="E90" i="40"/>
  <c r="H88" i="40"/>
  <c r="D89" i="40"/>
  <c r="G85" i="40"/>
  <c r="F85" i="40"/>
  <c r="E85" i="40"/>
  <c r="D85" i="40"/>
  <c r="C85" i="40"/>
  <c r="G83" i="40"/>
  <c r="G84" i="40"/>
  <c r="F84" i="40"/>
  <c r="E84" i="40"/>
  <c r="D84" i="40"/>
  <c r="C84" i="40"/>
  <c r="F83" i="40"/>
  <c r="E83" i="40"/>
  <c r="D83" i="40"/>
  <c r="C83" i="40"/>
  <c r="G78" i="40"/>
  <c r="G77" i="40"/>
  <c r="F78" i="40"/>
  <c r="F77" i="40"/>
  <c r="E78" i="40"/>
  <c r="E77" i="40"/>
  <c r="H81" i="40"/>
  <c r="D78" i="40"/>
  <c r="D77" i="40"/>
  <c r="G76" i="40"/>
  <c r="F76" i="40"/>
  <c r="E76" i="40"/>
  <c r="D76" i="40"/>
  <c r="B78" i="40"/>
  <c r="B85" i="40" s="1"/>
  <c r="B77" i="40"/>
  <c r="B84" i="40" s="1"/>
  <c r="B76" i="40"/>
  <c r="B83" i="40" s="1"/>
  <c r="D52" i="13"/>
  <c r="C53" i="13" s="1"/>
  <c r="C52" i="13" s="1"/>
  <c r="D45" i="13"/>
  <c r="C46" i="13" s="1"/>
  <c r="C45" i="13" s="1"/>
  <c r="D38" i="13"/>
  <c r="C39" i="13" s="1"/>
  <c r="C38" i="13" s="1"/>
  <c r="H74" i="40"/>
  <c r="H65" i="40"/>
  <c r="H56" i="40"/>
  <c r="B62" i="40"/>
  <c r="B71" i="40" s="1"/>
  <c r="B61" i="40"/>
  <c r="B70" i="40" s="1"/>
  <c r="B60" i="40"/>
  <c r="B69" i="40" s="1"/>
  <c r="G53" i="40"/>
  <c r="G52" i="40"/>
  <c r="G51" i="40"/>
  <c r="G50" i="40"/>
  <c r="G49" i="40"/>
  <c r="G48" i="40"/>
  <c r="G47" i="40"/>
  <c r="G46" i="40"/>
  <c r="G45" i="40"/>
  <c r="F53" i="40"/>
  <c r="F52" i="40"/>
  <c r="F51" i="40"/>
  <c r="F50" i="40"/>
  <c r="F49" i="40"/>
  <c r="F48" i="40"/>
  <c r="F47" i="40"/>
  <c r="G39" i="40"/>
  <c r="G38" i="40"/>
  <c r="G37" i="40"/>
  <c r="G36" i="40"/>
  <c r="G35" i="40"/>
  <c r="G34" i="40"/>
  <c r="G33" i="40"/>
  <c r="G32" i="40"/>
  <c r="F39" i="40"/>
  <c r="F38" i="40"/>
  <c r="F37" i="40"/>
  <c r="F36" i="40"/>
  <c r="F35" i="40"/>
  <c r="F34" i="40"/>
  <c r="F33" i="40"/>
  <c r="F32" i="40"/>
  <c r="E39" i="40"/>
  <c r="E38" i="40"/>
  <c r="E37" i="40"/>
  <c r="E36" i="40"/>
  <c r="E35" i="40"/>
  <c r="E34" i="40"/>
  <c r="E33" i="40"/>
  <c r="E32" i="40"/>
  <c r="E53" i="40"/>
  <c r="E52" i="40"/>
  <c r="E51" i="40"/>
  <c r="E50" i="40"/>
  <c r="E49" i="40"/>
  <c r="E48" i="40"/>
  <c r="E47" i="40"/>
  <c r="C53" i="40"/>
  <c r="C52" i="40"/>
  <c r="C51" i="40"/>
  <c r="C50" i="40"/>
  <c r="C49" i="40"/>
  <c r="F46" i="40"/>
  <c r="F45" i="40"/>
  <c r="E46" i="40"/>
  <c r="E45" i="40"/>
  <c r="D53" i="40"/>
  <c r="D52" i="40"/>
  <c r="D51" i="40"/>
  <c r="D50" i="40"/>
  <c r="D49" i="40"/>
  <c r="D48" i="40"/>
  <c r="D47" i="40"/>
  <c r="D46" i="40"/>
  <c r="D45" i="40"/>
  <c r="C48" i="40"/>
  <c r="C47" i="40"/>
  <c r="C46" i="40"/>
  <c r="C45" i="40"/>
  <c r="G44" i="40"/>
  <c r="F44" i="40"/>
  <c r="E44" i="40"/>
  <c r="D44" i="40"/>
  <c r="C44" i="40"/>
  <c r="H42" i="40"/>
  <c r="H28" i="40"/>
  <c r="H16" i="40"/>
  <c r="H4" i="40"/>
  <c r="G18" i="40"/>
  <c r="F18" i="40"/>
  <c r="E18" i="40"/>
  <c r="D25" i="40"/>
  <c r="D24" i="40"/>
  <c r="D23" i="40"/>
  <c r="D22" i="40"/>
  <c r="D21" i="40"/>
  <c r="D20" i="40"/>
  <c r="D19" i="40"/>
  <c r="D18" i="40"/>
  <c r="C25" i="40"/>
  <c r="C24" i="40"/>
  <c r="C23" i="40"/>
  <c r="C22" i="40"/>
  <c r="C21" i="40"/>
  <c r="C20" i="40"/>
  <c r="C19" i="40"/>
  <c r="C18" i="40"/>
  <c r="D39" i="40"/>
  <c r="D38" i="40"/>
  <c r="D37" i="40"/>
  <c r="D36" i="40"/>
  <c r="D35" i="40"/>
  <c r="D34" i="40"/>
  <c r="D33" i="40"/>
  <c r="D32" i="40"/>
  <c r="B39" i="40"/>
  <c r="B53" i="40" s="1"/>
  <c r="B38" i="40"/>
  <c r="B52" i="40" s="1"/>
  <c r="B37" i="40"/>
  <c r="B51" i="40" s="1"/>
  <c r="B36" i="40"/>
  <c r="B50" i="40" s="1"/>
  <c r="B35" i="40"/>
  <c r="B49" i="40" s="1"/>
  <c r="B34" i="40"/>
  <c r="B48" i="40" s="1"/>
  <c r="B33" i="40"/>
  <c r="B47" i="40" s="1"/>
  <c r="B32" i="40"/>
  <c r="B46" i="40" s="1"/>
  <c r="G13" i="40"/>
  <c r="F13" i="40"/>
  <c r="E13" i="40"/>
  <c r="D13" i="40"/>
  <c r="B13" i="40"/>
  <c r="B25" i="40" s="1"/>
  <c r="G12" i="40"/>
  <c r="F12" i="40"/>
  <c r="E12" i="40"/>
  <c r="D12" i="40"/>
  <c r="B12" i="40"/>
  <c r="B24" i="40" s="1"/>
  <c r="D5" i="42"/>
  <c r="C5" i="42"/>
  <c r="A1" i="42"/>
  <c r="D53" i="42"/>
  <c r="C53" i="42"/>
  <c r="D30" i="42"/>
  <c r="D38" i="42" s="1"/>
  <c r="D59" i="42" s="1"/>
  <c r="C30" i="42"/>
  <c r="C38" i="42" s="1"/>
  <c r="C59" i="42" s="1"/>
  <c r="C78" i="40" l="1"/>
  <c r="C77" i="40"/>
  <c r="H77" i="40" s="1"/>
  <c r="C76" i="40"/>
  <c r="H133" i="40"/>
  <c r="H148" i="40" s="1"/>
  <c r="D148" i="40"/>
  <c r="D129" i="40"/>
  <c r="E129" i="40"/>
  <c r="F129" i="40"/>
  <c r="H85" i="40"/>
  <c r="G86" i="40"/>
  <c r="H84" i="40"/>
  <c r="E86" i="40"/>
  <c r="D86" i="40"/>
  <c r="F86" i="40"/>
  <c r="H83" i="40"/>
  <c r="E79" i="40"/>
  <c r="C86" i="40"/>
  <c r="F79" i="40"/>
  <c r="G79" i="40"/>
  <c r="D79" i="40"/>
  <c r="H78" i="40"/>
  <c r="C37" i="13"/>
  <c r="D37" i="13"/>
  <c r="H68" i="40"/>
  <c r="G72" i="40"/>
  <c r="H67" i="40"/>
  <c r="D72" i="40"/>
  <c r="E72" i="40"/>
  <c r="H70" i="40"/>
  <c r="F72" i="40"/>
  <c r="H69" i="40"/>
  <c r="H71" i="40"/>
  <c r="C72" i="40"/>
  <c r="G54" i="40"/>
  <c r="H52" i="40"/>
  <c r="H51" i="40"/>
  <c r="H49" i="40"/>
  <c r="H46" i="40"/>
  <c r="H50" i="40"/>
  <c r="D54" i="40"/>
  <c r="H48" i="40"/>
  <c r="E54" i="40"/>
  <c r="H45" i="40"/>
  <c r="F54" i="40"/>
  <c r="H47" i="40"/>
  <c r="H53" i="40"/>
  <c r="C54" i="40"/>
  <c r="H44" i="40"/>
  <c r="G26" i="40"/>
  <c r="F26" i="40"/>
  <c r="H20" i="40"/>
  <c r="E26" i="40"/>
  <c r="H25" i="40"/>
  <c r="H23" i="40"/>
  <c r="D26" i="40"/>
  <c r="H19" i="40"/>
  <c r="H18" i="40"/>
  <c r="H24" i="40"/>
  <c r="H22" i="40"/>
  <c r="H21" i="40"/>
  <c r="C26" i="40"/>
  <c r="A56" i="41"/>
  <c r="A54" i="41"/>
  <c r="A26" i="41"/>
  <c r="A24" i="41"/>
  <c r="A14" i="41"/>
  <c r="A4" i="41"/>
  <c r="A1" i="41"/>
  <c r="F82" i="41"/>
  <c r="B30" i="20" s="1"/>
  <c r="E82" i="41"/>
  <c r="B29" i="20" s="1"/>
  <c r="D82" i="41"/>
  <c r="B28" i="20" s="1"/>
  <c r="C82" i="41"/>
  <c r="B27" i="20" s="1"/>
  <c r="A82" i="41"/>
  <c r="B24" i="20" s="1"/>
  <c r="F52" i="41"/>
  <c r="C30" i="20" s="1"/>
  <c r="E52" i="41"/>
  <c r="C29" i="20" s="1"/>
  <c r="D52" i="41"/>
  <c r="C28" i="20" s="1"/>
  <c r="C52" i="41"/>
  <c r="C27" i="20" s="1"/>
  <c r="B52" i="41"/>
  <c r="C26" i="20" s="1"/>
  <c r="A52" i="41"/>
  <c r="C24" i="20" s="1"/>
  <c r="G51" i="41"/>
  <c r="H51" i="41" s="1"/>
  <c r="G50" i="41"/>
  <c r="H50" i="41" s="1"/>
  <c r="G49" i="41"/>
  <c r="H49" i="41" s="1"/>
  <c r="G48" i="41"/>
  <c r="H48" i="41" s="1"/>
  <c r="G47" i="41"/>
  <c r="H47" i="41" s="1"/>
  <c r="G46" i="41"/>
  <c r="H46" i="41" s="1"/>
  <c r="G45" i="41"/>
  <c r="H45" i="41" s="1"/>
  <c r="G44" i="41"/>
  <c r="H44" i="41" s="1"/>
  <c r="G43" i="41"/>
  <c r="H43" i="41" s="1"/>
  <c r="G42" i="41"/>
  <c r="H42" i="41" s="1"/>
  <c r="G41" i="41"/>
  <c r="H41" i="41" s="1"/>
  <c r="G40" i="41"/>
  <c r="H40" i="41" s="1"/>
  <c r="G39" i="41"/>
  <c r="H39" i="41" s="1"/>
  <c r="G30" i="41"/>
  <c r="H30" i="41" s="1"/>
  <c r="G29" i="41"/>
  <c r="H29" i="41" s="1"/>
  <c r="G28" i="41"/>
  <c r="H28" i="41" s="1"/>
  <c r="F22" i="41"/>
  <c r="B15" i="20" s="1"/>
  <c r="E22" i="41"/>
  <c r="B14" i="20" s="1"/>
  <c r="D22" i="41"/>
  <c r="B13" i="20" s="1"/>
  <c r="C22" i="41"/>
  <c r="B12" i="20" s="1"/>
  <c r="A22" i="41"/>
  <c r="B9" i="20" s="1"/>
  <c r="F12" i="41"/>
  <c r="C15" i="20" s="1"/>
  <c r="E12" i="41"/>
  <c r="C14" i="20" s="1"/>
  <c r="D12" i="41"/>
  <c r="C13" i="20" s="1"/>
  <c r="C12" i="41"/>
  <c r="C12" i="20" s="1"/>
  <c r="B12" i="41"/>
  <c r="C11" i="20" s="1"/>
  <c r="A12" i="41"/>
  <c r="C9" i="20" s="1"/>
  <c r="G11" i="41"/>
  <c r="H11" i="41" s="1"/>
  <c r="G10" i="41"/>
  <c r="H10" i="41" s="1"/>
  <c r="G9" i="41"/>
  <c r="H9" i="41" s="1"/>
  <c r="G8" i="41"/>
  <c r="H8" i="41" s="1"/>
  <c r="G7" i="41"/>
  <c r="H7" i="41" s="1"/>
  <c r="G6" i="41"/>
  <c r="H6" i="41" s="1"/>
  <c r="C79" i="40" l="1"/>
  <c r="H76" i="40"/>
  <c r="J44" i="41"/>
  <c r="J8" i="41"/>
  <c r="J45" i="41"/>
  <c r="J30" i="41"/>
  <c r="J40" i="41"/>
  <c r="J42" i="41"/>
  <c r="J6" i="41"/>
  <c r="J43" i="41"/>
  <c r="J10" i="41"/>
  <c r="J47" i="41"/>
  <c r="J29" i="41"/>
  <c r="J49" i="41"/>
  <c r="J50" i="41"/>
  <c r="J39" i="41"/>
  <c r="J51" i="41"/>
  <c r="J41" i="41"/>
  <c r="J7" i="41"/>
  <c r="J9" i="41"/>
  <c r="J46" i="41"/>
  <c r="J11" i="41"/>
  <c r="J28" i="41"/>
  <c r="J48" i="41"/>
  <c r="H86" i="40"/>
  <c r="H79" i="40"/>
  <c r="H72" i="40"/>
  <c r="F12" i="5" s="1"/>
  <c r="H54" i="40"/>
  <c r="F11" i="5" s="1"/>
  <c r="H26" i="40"/>
  <c r="F10" i="5" s="1"/>
  <c r="C10" i="20"/>
  <c r="B11" i="20" s="1"/>
  <c r="B10" i="20" s="1"/>
  <c r="C25" i="20"/>
  <c r="B26" i="20" s="1"/>
  <c r="B25" i="20" s="1"/>
  <c r="G12" i="41"/>
  <c r="G52" i="41"/>
  <c r="B22" i="41" l="1"/>
  <c r="G22" i="41"/>
  <c r="J12" i="41"/>
  <c r="C8" i="20" s="1"/>
  <c r="H12" i="41"/>
  <c r="J52" i="41"/>
  <c r="C23" i="20" s="1"/>
  <c r="G82" i="41"/>
  <c r="B82" i="41"/>
  <c r="H52" i="41"/>
  <c r="C6" i="20" l="1"/>
  <c r="H82" i="41"/>
  <c r="J82" i="41"/>
  <c r="B23" i="20" s="1"/>
  <c r="J22" i="41"/>
  <c r="B8" i="20" s="1"/>
  <c r="H22" i="41"/>
  <c r="B6" i="20" l="1"/>
  <c r="D78" i="7"/>
  <c r="C80" i="7" s="1"/>
  <c r="D68" i="7"/>
  <c r="C70" i="7" s="1"/>
  <c r="C68" i="7" l="1"/>
  <c r="C12" i="40"/>
  <c r="H12" i="40" s="1"/>
  <c r="C78" i="7"/>
  <c r="C13" i="40"/>
  <c r="H13" i="40" s="1"/>
  <c r="B59" i="40"/>
  <c r="B68" i="40" s="1"/>
  <c r="B58" i="40"/>
  <c r="B67" i="40" s="1"/>
  <c r="F63" i="40" l="1"/>
  <c r="G63" i="40"/>
  <c r="E63" i="40"/>
  <c r="D63" i="40"/>
  <c r="G31" i="40"/>
  <c r="F31" i="40"/>
  <c r="E31" i="40"/>
  <c r="D31" i="40"/>
  <c r="B31" i="40"/>
  <c r="B45" i="40" s="1"/>
  <c r="G30" i="40"/>
  <c r="F30" i="40"/>
  <c r="E30" i="40"/>
  <c r="D30" i="40"/>
  <c r="B30" i="40"/>
  <c r="B44" i="40" s="1"/>
  <c r="D40" i="40" l="1"/>
  <c r="E40" i="40"/>
  <c r="F40" i="40"/>
  <c r="G40" i="40"/>
  <c r="G11" i="40"/>
  <c r="F11" i="40"/>
  <c r="E11" i="40"/>
  <c r="D11" i="40"/>
  <c r="G10" i="40"/>
  <c r="F10" i="40"/>
  <c r="E10" i="40"/>
  <c r="D10" i="40"/>
  <c r="G9" i="40"/>
  <c r="F9" i="40"/>
  <c r="E9" i="40"/>
  <c r="D9" i="40"/>
  <c r="G8" i="40"/>
  <c r="F8" i="40"/>
  <c r="E8" i="40"/>
  <c r="D8" i="40"/>
  <c r="G7" i="40"/>
  <c r="F7" i="40"/>
  <c r="E7" i="40"/>
  <c r="D7" i="40"/>
  <c r="G6" i="40"/>
  <c r="F6" i="40"/>
  <c r="E6" i="40"/>
  <c r="D6" i="40"/>
  <c r="B11" i="40"/>
  <c r="B23" i="40" s="1"/>
  <c r="B10" i="40"/>
  <c r="B22" i="40" s="1"/>
  <c r="B9" i="40"/>
  <c r="B21" i="40" s="1"/>
  <c r="B8" i="40"/>
  <c r="B20" i="40" s="1"/>
  <c r="B7" i="40"/>
  <c r="B19" i="40" s="1"/>
  <c r="B6" i="40"/>
  <c r="B18" i="40" s="1"/>
  <c r="A1" i="40"/>
  <c r="A6" i="38"/>
  <c r="A5" i="38"/>
  <c r="A1" i="38"/>
  <c r="E14" i="40" l="1"/>
  <c r="G14" i="40"/>
  <c r="F14" i="40"/>
  <c r="D14" i="40"/>
  <c r="E161" i="40"/>
  <c r="A3" i="2"/>
  <c r="A2" i="2"/>
  <c r="A3" i="5"/>
  <c r="D48" i="18" l="1"/>
  <c r="C49" i="18" s="1"/>
  <c r="D26" i="18"/>
  <c r="C27" i="18" s="1"/>
  <c r="D17" i="18"/>
  <c r="C18" i="18" s="1"/>
  <c r="D58" i="7"/>
  <c r="C60" i="7" s="1"/>
  <c r="D6" i="29"/>
  <c r="C6" i="29"/>
  <c r="D37" i="23"/>
  <c r="C37" i="23"/>
  <c r="D52" i="14"/>
  <c r="C53" i="14" s="1"/>
  <c r="D41" i="14"/>
  <c r="C42" i="14" s="1"/>
  <c r="D36" i="29"/>
  <c r="F52" i="2" s="1"/>
  <c r="C36" i="29"/>
  <c r="E52" i="2" s="1"/>
  <c r="D67" i="24"/>
  <c r="D28" i="43" s="1"/>
  <c r="C67" i="24"/>
  <c r="C28" i="43" s="1"/>
  <c r="D63" i="24"/>
  <c r="D27" i="43" s="1"/>
  <c r="C63" i="24"/>
  <c r="C27" i="43" s="1"/>
  <c r="D59" i="24"/>
  <c r="D26" i="43" s="1"/>
  <c r="C59" i="24"/>
  <c r="C26" i="43" s="1"/>
  <c r="A1" i="30"/>
  <c r="A1" i="29"/>
  <c r="A1" i="28"/>
  <c r="A1" i="27"/>
  <c r="A1" i="26"/>
  <c r="A1" i="23"/>
  <c r="A1" i="24"/>
  <c r="A1" i="18"/>
  <c r="A1" i="17"/>
  <c r="A1" i="13"/>
  <c r="A1" i="14"/>
  <c r="A1" i="11"/>
  <c r="A1" i="7"/>
  <c r="A1" i="5"/>
  <c r="A1" i="2"/>
  <c r="A1" i="36"/>
  <c r="C17" i="18" l="1"/>
  <c r="C191" i="40"/>
  <c r="H191" i="40" s="1"/>
  <c r="C29" i="43"/>
  <c r="C41" i="14"/>
  <c r="H61" i="40"/>
  <c r="C26" i="18"/>
  <c r="C192" i="40"/>
  <c r="H192" i="40" s="1"/>
  <c r="D29" i="43"/>
  <c r="C52" i="14"/>
  <c r="H62" i="40"/>
  <c r="C48" i="18"/>
  <c r="C205" i="40"/>
  <c r="H205" i="40" s="1"/>
  <c r="D57" i="24"/>
  <c r="C57" i="24"/>
  <c r="C58" i="7"/>
  <c r="C11" i="40"/>
  <c r="H11" i="40" s="1"/>
  <c r="D83" i="17" l="1"/>
  <c r="C83" i="17"/>
  <c r="D81" i="17"/>
  <c r="C81" i="17"/>
  <c r="D26" i="30"/>
  <c r="H108" i="40"/>
  <c r="B1" i="32"/>
  <c r="C26" i="30" l="1"/>
  <c r="C27" i="30"/>
  <c r="C18" i="26"/>
  <c r="D38" i="19"/>
  <c r="C39" i="19" s="1"/>
  <c r="D231" i="40"/>
  <c r="H231" i="40" s="1"/>
  <c r="D161" i="40"/>
  <c r="D18" i="26"/>
  <c r="C8" i="13"/>
  <c r="D8" i="13"/>
  <c r="D14" i="13"/>
  <c r="C14" i="13"/>
  <c r="D44" i="29"/>
  <c r="F56" i="2" s="1"/>
  <c r="C44" i="29"/>
  <c r="D40" i="29"/>
  <c r="F55" i="2" s="1"/>
  <c r="C40" i="29"/>
  <c r="D32" i="29"/>
  <c r="C32" i="29"/>
  <c r="D218" i="40" l="1"/>
  <c r="H218" i="40" s="1"/>
  <c r="C38" i="19"/>
  <c r="D22" i="30"/>
  <c r="C22" i="30"/>
  <c r="D15" i="26"/>
  <c r="C15" i="26"/>
  <c r="D6" i="28"/>
  <c r="C6" i="28"/>
  <c r="D36" i="28"/>
  <c r="C36" i="28"/>
  <c r="C22" i="22"/>
  <c r="C21" i="22"/>
  <c r="F46" i="5" l="1"/>
  <c r="E46" i="5"/>
  <c r="C80" i="19"/>
  <c r="E42" i="5" s="1"/>
  <c r="D80" i="19"/>
  <c r="F42" i="5" s="1"/>
  <c r="D92" i="17"/>
  <c r="D85" i="17"/>
  <c r="D71" i="17"/>
  <c r="D43" i="17"/>
  <c r="D36" i="17"/>
  <c r="D29" i="17"/>
  <c r="D22" i="17"/>
  <c r="D15" i="17"/>
  <c r="D84" i="16"/>
  <c r="H166" i="40" s="1"/>
  <c r="D56" i="16"/>
  <c r="D49" i="16"/>
  <c r="D42" i="16"/>
  <c r="D35" i="16"/>
  <c r="D28" i="16"/>
  <c r="D14" i="16"/>
  <c r="F21" i="5"/>
  <c r="E21" i="5"/>
  <c r="D59" i="13"/>
  <c r="F22" i="5" s="1"/>
  <c r="C59" i="13"/>
  <c r="E22" i="5" s="1"/>
  <c r="D30" i="14"/>
  <c r="C31" i="14" s="1"/>
  <c r="D19" i="14"/>
  <c r="D8" i="14"/>
  <c r="D89" i="11"/>
  <c r="D80" i="11"/>
  <c r="D71" i="11"/>
  <c r="D62" i="11"/>
  <c r="D53" i="11"/>
  <c r="D44" i="11"/>
  <c r="D35" i="11"/>
  <c r="D26" i="11"/>
  <c r="D17" i="11"/>
  <c r="D8" i="11"/>
  <c r="H165" i="40" l="1"/>
  <c r="H174" i="40" s="1"/>
  <c r="F174" i="40"/>
  <c r="D6" i="14"/>
  <c r="D78" i="17"/>
  <c r="C30" i="22" l="1"/>
  <c r="D29" i="30" l="1"/>
  <c r="F60" i="2" s="1"/>
  <c r="C29" i="30"/>
  <c r="E60" i="2" s="1"/>
  <c r="D6" i="30"/>
  <c r="F58" i="2" s="1"/>
  <c r="C6" i="30"/>
  <c r="E58" i="2" s="1"/>
  <c r="D5" i="30"/>
  <c r="C5" i="30"/>
  <c r="F50" i="2"/>
  <c r="E50" i="2"/>
  <c r="D26" i="29"/>
  <c r="F49" i="2" s="1"/>
  <c r="C26" i="29"/>
  <c r="E49" i="2" s="1"/>
  <c r="E56" i="2" l="1"/>
  <c r="E55" i="2"/>
  <c r="D20" i="29"/>
  <c r="F48" i="2" s="1"/>
  <c r="C20" i="29"/>
  <c r="E48" i="2" s="1"/>
  <c r="D5" i="29"/>
  <c r="C5" i="29"/>
  <c r="F44" i="2"/>
  <c r="E44" i="2"/>
  <c r="E45" i="2" l="1"/>
  <c r="F45" i="2"/>
  <c r="C14" i="28"/>
  <c r="E42" i="2" s="1"/>
  <c r="D14" i="28"/>
  <c r="F42" i="2" s="1"/>
  <c r="C30" i="28"/>
  <c r="E43" i="2" s="1"/>
  <c r="D30" i="28"/>
  <c r="F43" i="2" s="1"/>
  <c r="F41" i="2"/>
  <c r="E41" i="2"/>
  <c r="E39" i="2" l="1"/>
  <c r="E30" i="2" s="1"/>
  <c r="F39" i="2"/>
  <c r="F30" i="2" s="1"/>
  <c r="D5" i="28"/>
  <c r="C5" i="28"/>
  <c r="D49" i="27"/>
  <c r="F37" i="2" s="1"/>
  <c r="C49" i="27"/>
  <c r="E37" i="2" s="1"/>
  <c r="D44" i="27"/>
  <c r="F36" i="2" s="1"/>
  <c r="C44" i="27"/>
  <c r="E36" i="2" s="1"/>
  <c r="D38" i="27"/>
  <c r="F35" i="2" s="1"/>
  <c r="C38" i="27"/>
  <c r="E35" i="2" s="1"/>
  <c r="D24" i="27" l="1"/>
  <c r="F34" i="2" s="1"/>
  <c r="C24" i="27"/>
  <c r="E34" i="2" s="1"/>
  <c r="D6" i="27"/>
  <c r="F33" i="2" s="1"/>
  <c r="C6" i="27"/>
  <c r="E33" i="2" s="1"/>
  <c r="D5" i="27"/>
  <c r="C5" i="27"/>
  <c r="D21" i="26"/>
  <c r="F28" i="2" s="1"/>
  <c r="D11" i="42" s="1"/>
  <c r="C21" i="26"/>
  <c r="E28" i="2" s="1"/>
  <c r="C11" i="42" s="1"/>
  <c r="D11" i="26"/>
  <c r="F26" i="2" s="1"/>
  <c r="C11" i="26"/>
  <c r="E26" i="2" s="1"/>
  <c r="E32" i="2" l="1"/>
  <c r="D6" i="26"/>
  <c r="F25" i="2" s="1"/>
  <c r="D15" i="44" s="1"/>
  <c r="C6" i="26"/>
  <c r="E25" i="2" s="1"/>
  <c r="C15" i="44" s="1"/>
  <c r="D5" i="26"/>
  <c r="C5" i="26"/>
  <c r="D18" i="24"/>
  <c r="F18" i="2" s="1"/>
  <c r="C18" i="24"/>
  <c r="E18" i="2" s="1"/>
  <c r="D13" i="24"/>
  <c r="F17" i="2" s="1"/>
  <c r="C13" i="24"/>
  <c r="E17" i="2" s="1"/>
  <c r="D33" i="24"/>
  <c r="D21" i="43" s="1"/>
  <c r="C33" i="24"/>
  <c r="C21" i="43" s="1"/>
  <c r="D29" i="24"/>
  <c r="D20" i="43" s="1"/>
  <c r="C29" i="24"/>
  <c r="C20" i="43" s="1"/>
  <c r="D25" i="24"/>
  <c r="C25" i="24"/>
  <c r="D19" i="43" l="1"/>
  <c r="D23" i="43" s="1"/>
  <c r="C19" i="43"/>
  <c r="C23" i="43" s="1"/>
  <c r="E21" i="2"/>
  <c r="C8" i="44" s="1"/>
  <c r="F21" i="2"/>
  <c r="D8" i="44" s="1"/>
  <c r="E22" i="2"/>
  <c r="F22" i="2"/>
  <c r="F54" i="2"/>
  <c r="E54" i="2"/>
  <c r="F47" i="2"/>
  <c r="E47" i="2"/>
  <c r="F24" i="2"/>
  <c r="D9" i="42" s="1"/>
  <c r="E24" i="2"/>
  <c r="C9" i="42" s="1"/>
  <c r="C5" i="24"/>
  <c r="D5" i="24"/>
  <c r="D6" i="24"/>
  <c r="F16" i="2" s="1"/>
  <c r="C6" i="24"/>
  <c r="E16" i="2" s="1"/>
  <c r="D33" i="23"/>
  <c r="C33" i="23"/>
  <c r="C8" i="43" s="1"/>
  <c r="D29" i="23"/>
  <c r="C29" i="23"/>
  <c r="C7" i="43" s="1"/>
  <c r="D25" i="23"/>
  <c r="C25" i="23"/>
  <c r="D18" i="23"/>
  <c r="F11" i="2" s="1"/>
  <c r="C18" i="23"/>
  <c r="E11" i="2" s="1"/>
  <c r="C6" i="43" l="1"/>
  <c r="C16" i="43" s="1"/>
  <c r="D16" i="43"/>
  <c r="F13" i="2"/>
  <c r="C18" i="44"/>
  <c r="F20" i="2"/>
  <c r="E20" i="2"/>
  <c r="E13" i="2"/>
  <c r="F32" i="2"/>
  <c r="D18" i="44" s="1"/>
  <c r="E15" i="2"/>
  <c r="F15" i="2"/>
  <c r="D12" i="23"/>
  <c r="F10" i="2" s="1"/>
  <c r="C12" i="23"/>
  <c r="E10" i="2" s="1"/>
  <c r="D6" i="23"/>
  <c r="F9" i="2" s="1"/>
  <c r="C6" i="23"/>
  <c r="E9" i="2" s="1"/>
  <c r="D5" i="23"/>
  <c r="C5" i="23"/>
  <c r="C9" i="44" l="1"/>
  <c r="D9" i="44"/>
  <c r="C12" i="44"/>
  <c r="C23" i="42"/>
  <c r="C66" i="42" s="1"/>
  <c r="C30" i="44"/>
  <c r="D30" i="44"/>
  <c r="D12" i="44"/>
  <c r="F8" i="2"/>
  <c r="D7" i="42" s="1"/>
  <c r="E8" i="2"/>
  <c r="C7" i="42" s="1"/>
  <c r="C6" i="42" s="1"/>
  <c r="F4" i="2"/>
  <c r="E4" i="2"/>
  <c r="D23" i="42" l="1"/>
  <c r="C19" i="42"/>
  <c r="D6" i="42"/>
  <c r="D19" i="42" s="1"/>
  <c r="C28" i="42"/>
  <c r="C65" i="42" s="1"/>
  <c r="C54" i="42"/>
  <c r="F6" i="5"/>
  <c r="E6" i="5"/>
  <c r="D62" i="42" l="1"/>
  <c r="D66" i="42" s="1"/>
  <c r="D54" i="42"/>
  <c r="D26" i="42"/>
  <c r="D24" i="42" s="1"/>
  <c r="D55" i="42"/>
  <c r="D56" i="42" s="1"/>
  <c r="C55" i="42"/>
  <c r="C56" i="42" s="1"/>
  <c r="D28" i="42"/>
  <c r="D65" i="42" s="1"/>
  <c r="C26" i="42"/>
  <c r="C24" i="42" s="1"/>
  <c r="C17" i="44"/>
  <c r="C31" i="44"/>
  <c r="C16" i="44"/>
  <c r="D31" i="44"/>
  <c r="D17" i="44"/>
  <c r="D16" i="44"/>
  <c r="F62" i="2"/>
  <c r="E62" i="2"/>
  <c r="C31" i="22"/>
  <c r="C24" i="22"/>
  <c r="C25" i="22"/>
  <c r="C27" i="22"/>
  <c r="C28" i="22"/>
  <c r="D60" i="42" l="1"/>
  <c r="D58" i="42" s="1"/>
  <c r="C60" i="42"/>
  <c r="C58" i="42" s="1"/>
  <c r="C67" i="42" s="1"/>
  <c r="D67" i="42"/>
  <c r="D69" i="42" s="1"/>
  <c r="D71" i="42" s="1"/>
  <c r="C20" i="14"/>
  <c r="C9" i="14"/>
  <c r="C9" i="11"/>
  <c r="D48" i="7"/>
  <c r="C50" i="7" s="1"/>
  <c r="D38" i="7"/>
  <c r="C40" i="7" s="1"/>
  <c r="D28" i="7"/>
  <c r="C30" i="7" s="1"/>
  <c r="D18" i="7"/>
  <c r="C20" i="7" s="1"/>
  <c r="C37" i="20"/>
  <c r="F47" i="5" s="1"/>
  <c r="B37" i="20"/>
  <c r="E47" i="5" s="1"/>
  <c r="C68" i="42" l="1"/>
  <c r="C69" i="42" s="1"/>
  <c r="C71" i="42" s="1"/>
  <c r="C75" i="42" s="1"/>
  <c r="E63" i="2" s="1"/>
  <c r="E64" i="2" s="1"/>
  <c r="C9" i="16" s="1"/>
  <c r="D90" i="40" s="1"/>
  <c r="D75" i="42"/>
  <c r="F63" i="2" s="1"/>
  <c r="F64" i="2" s="1"/>
  <c r="D9" i="16" s="1"/>
  <c r="D96" i="40" s="1"/>
  <c r="H96" i="40" s="1"/>
  <c r="C30" i="14"/>
  <c r="H60" i="40"/>
  <c r="C48" i="7"/>
  <c r="C10" i="40"/>
  <c r="H10" i="40" s="1"/>
  <c r="C8" i="11"/>
  <c r="C30" i="40"/>
  <c r="C38" i="7"/>
  <c r="C9" i="40"/>
  <c r="H9" i="40" s="1"/>
  <c r="C8" i="14"/>
  <c r="C18" i="7"/>
  <c r="C7" i="40"/>
  <c r="H7" i="40" s="1"/>
  <c r="C19" i="14"/>
  <c r="H59" i="40"/>
  <c r="C28" i="7"/>
  <c r="C8" i="40"/>
  <c r="H8" i="40" s="1"/>
  <c r="D87" i="19"/>
  <c r="F43" i="5" s="1"/>
  <c r="C87" i="19"/>
  <c r="E43" i="5" s="1"/>
  <c r="D7" i="16" l="1"/>
  <c r="C8" i="16" s="1"/>
  <c r="C90" i="40" s="1"/>
  <c r="H90" i="40" s="1"/>
  <c r="C63" i="40"/>
  <c r="H58" i="40"/>
  <c r="H63" i="40" s="1"/>
  <c r="E12" i="5" s="1"/>
  <c r="H30" i="40"/>
  <c r="C6" i="14"/>
  <c r="C5" i="20"/>
  <c r="B5" i="20"/>
  <c r="D11" i="19"/>
  <c r="F40" i="5" s="1"/>
  <c r="C11" i="19"/>
  <c r="E40" i="5" s="1"/>
  <c r="D6" i="19"/>
  <c r="F39" i="5" s="1"/>
  <c r="C6" i="19"/>
  <c r="E39" i="5" s="1"/>
  <c r="D5" i="19"/>
  <c r="C5" i="19"/>
  <c r="D38" i="18"/>
  <c r="C39" i="18" s="1"/>
  <c r="D5" i="18"/>
  <c r="C5" i="18"/>
  <c r="C93" i="17"/>
  <c r="C72" i="17"/>
  <c r="C71" i="17" s="1"/>
  <c r="C30" i="17"/>
  <c r="C29" i="17" s="1"/>
  <c r="C23" i="17"/>
  <c r="C22" i="17" s="1"/>
  <c r="C85" i="16"/>
  <c r="C57" i="16"/>
  <c r="C36" i="16"/>
  <c r="C29" i="16"/>
  <c r="D4" i="17"/>
  <c r="C4" i="17"/>
  <c r="D32" i="19" l="1"/>
  <c r="C33" i="19" s="1"/>
  <c r="D230" i="40"/>
  <c r="H230" i="40" s="1"/>
  <c r="C38" i="18"/>
  <c r="C36" i="18" s="1"/>
  <c r="E36" i="5" s="1"/>
  <c r="C204" i="40"/>
  <c r="C92" i="17"/>
  <c r="C179" i="40"/>
  <c r="H179" i="40" s="1"/>
  <c r="C28" i="16"/>
  <c r="C84" i="16"/>
  <c r="H128" i="40"/>
  <c r="C56" i="16"/>
  <c r="H118" i="40"/>
  <c r="C35" i="16"/>
  <c r="H115" i="40"/>
  <c r="D36" i="18"/>
  <c r="F36" i="5" s="1"/>
  <c r="D217" i="40" l="1"/>
  <c r="H217" i="40" s="1"/>
  <c r="C32" i="19"/>
  <c r="C206" i="40"/>
  <c r="H204" i="40"/>
  <c r="H206" i="40" s="1"/>
  <c r="H153" i="40"/>
  <c r="F161" i="40"/>
  <c r="H114" i="40"/>
  <c r="D6" i="16"/>
  <c r="C6" i="16"/>
  <c r="F16" i="5"/>
  <c r="F15" i="5"/>
  <c r="E16" i="5"/>
  <c r="E15" i="5"/>
  <c r="D26" i="13"/>
  <c r="F18" i="5" s="1"/>
  <c r="C26" i="13"/>
  <c r="E18" i="5" s="1"/>
  <c r="D20" i="13"/>
  <c r="F17" i="5" s="1"/>
  <c r="C20" i="13"/>
  <c r="E17" i="5" s="1"/>
  <c r="D5" i="13" l="1"/>
  <c r="C5" i="13"/>
  <c r="D5" i="14"/>
  <c r="C5" i="14"/>
  <c r="C18" i="11" l="1"/>
  <c r="C54" i="11"/>
  <c r="C45" i="11"/>
  <c r="C36" i="11"/>
  <c r="C81" i="11"/>
  <c r="C72" i="11"/>
  <c r="C27" i="11"/>
  <c r="D5" i="11"/>
  <c r="C5" i="11"/>
  <c r="C5" i="7"/>
  <c r="D5" i="7"/>
  <c r="C90" i="11"/>
  <c r="C63" i="11"/>
  <c r="F45" i="5"/>
  <c r="E45" i="5"/>
  <c r="F20" i="5"/>
  <c r="F14" i="5"/>
  <c r="E20" i="5"/>
  <c r="E14" i="5"/>
  <c r="A5" i="5"/>
  <c r="C71" i="11" l="1"/>
  <c r="C37" i="40"/>
  <c r="H37" i="40" s="1"/>
  <c r="C26" i="11"/>
  <c r="C32" i="40"/>
  <c r="H32" i="40" s="1"/>
  <c r="C89" i="11"/>
  <c r="C39" i="40"/>
  <c r="H39" i="40" s="1"/>
  <c r="C35" i="11"/>
  <c r="C6" i="11" s="1"/>
  <c r="C33" i="40"/>
  <c r="H33" i="40" s="1"/>
  <c r="C80" i="11"/>
  <c r="C38" i="40"/>
  <c r="H38" i="40" s="1"/>
  <c r="C44" i="11"/>
  <c r="C34" i="40"/>
  <c r="H34" i="40" s="1"/>
  <c r="C53" i="11"/>
  <c r="C35" i="40"/>
  <c r="H35" i="40" s="1"/>
  <c r="C62" i="11"/>
  <c r="C36" i="40"/>
  <c r="H36" i="40" s="1"/>
  <c r="C17" i="11"/>
  <c r="C31" i="40"/>
  <c r="D6" i="11"/>
  <c r="H31" i="40" l="1"/>
  <c r="H40" i="40" s="1"/>
  <c r="E11" i="5" s="1"/>
  <c r="C40" i="40"/>
  <c r="D8" i="7"/>
  <c r="C43" i="16"/>
  <c r="C50" i="16"/>
  <c r="C49" i="16" l="1"/>
  <c r="H117" i="40"/>
  <c r="H116" i="40"/>
  <c r="C10" i="7"/>
  <c r="C6" i="40" s="1"/>
  <c r="C14" i="40" s="1"/>
  <c r="D6" i="7"/>
  <c r="F9" i="5" s="1"/>
  <c r="F24" i="5" s="1"/>
  <c r="C42" i="16"/>
  <c r="F29" i="5"/>
  <c r="C15" i="16"/>
  <c r="D102" i="40" s="1"/>
  <c r="H102" i="40" s="1"/>
  <c r="F30" i="5"/>
  <c r="C8" i="7" l="1"/>
  <c r="C129" i="40"/>
  <c r="H129" i="40"/>
  <c r="H6" i="40"/>
  <c r="H14" i="40" s="1"/>
  <c r="E10" i="5" s="1"/>
  <c r="C6" i="7"/>
  <c r="C14" i="16"/>
  <c r="E29" i="5" s="1"/>
  <c r="F28" i="5"/>
  <c r="C37" i="17"/>
  <c r="C36" i="17" s="1"/>
  <c r="C44" i="17"/>
  <c r="C43" i="17" s="1"/>
  <c r="C86" i="17"/>
  <c r="C178" i="40" s="1"/>
  <c r="H178" i="40" l="1"/>
  <c r="H180" i="40" s="1"/>
  <c r="C180" i="40"/>
  <c r="E30" i="5"/>
  <c r="E9" i="5"/>
  <c r="E24" i="5" s="1"/>
  <c r="C85" i="17"/>
  <c r="C78" i="17" s="1"/>
  <c r="E32" i="5" s="1"/>
  <c r="C7" i="16"/>
  <c r="E28" i="5" s="1"/>
  <c r="F32" i="5"/>
  <c r="F31" i="5"/>
  <c r="C16" i="17"/>
  <c r="C15" i="17" l="1"/>
  <c r="E31" i="5" s="1"/>
  <c r="E27" i="5" s="1"/>
  <c r="C161" i="40"/>
  <c r="G161" i="40"/>
  <c r="F27" i="5"/>
  <c r="H152" i="40" l="1"/>
  <c r="H161" i="40" s="1"/>
  <c r="D8" i="18"/>
  <c r="D6" i="18" s="1"/>
  <c r="F35" i="5" s="1"/>
  <c r="F34" i="5" s="1"/>
  <c r="C9" i="18" l="1"/>
  <c r="C8" i="18" l="1"/>
  <c r="C6" i="18" s="1"/>
  <c r="E35" i="5" s="1"/>
  <c r="E34" i="5" s="1"/>
  <c r="C190" i="40"/>
  <c r="C193" i="40" l="1"/>
  <c r="H190" i="40"/>
  <c r="H193" i="40" s="1"/>
  <c r="D229" i="40" l="1"/>
  <c r="H229" i="40" s="1"/>
  <c r="H238" i="40" s="1"/>
  <c r="D26" i="19"/>
  <c r="C27" i="19" l="1"/>
  <c r="F41" i="5"/>
  <c r="F38" i="5" s="1"/>
  <c r="F49" i="5" s="1"/>
  <c r="F51" i="5" s="1"/>
  <c r="D238" i="40"/>
  <c r="D216" i="40"/>
  <c r="D225" i="40" s="1"/>
  <c r="C26" i="19"/>
  <c r="E41" i="5" l="1"/>
  <c r="E38" i="5" s="1"/>
  <c r="E49" i="5" s="1"/>
  <c r="E51" i="5" s="1"/>
  <c r="H216" i="40"/>
  <c r="H225" i="4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<sst xmlns="http://schemas.openxmlformats.org/spreadsheetml/2006/main" count="1815" uniqueCount="983">
  <si>
    <t>Gemeente naam:</t>
  </si>
  <si>
    <t>Jaareinde datum:</t>
  </si>
  <si>
    <t>Vorige Jaareinde:</t>
  </si>
  <si>
    <t>STAAT VAN FINANSIËLE POSISIE (BALANSSTAAT)</t>
  </si>
  <si>
    <t>1.</t>
  </si>
  <si>
    <t>2.</t>
  </si>
  <si>
    <t>STATEMENT OF FINANCIAL POSITION (BALANCE SHEET)</t>
  </si>
  <si>
    <r>
      <t>ASSETS (</t>
    </r>
    <r>
      <rPr>
        <b/>
        <i/>
        <sz val="11"/>
        <color indexed="8"/>
        <rFont val="Calibri"/>
        <family val="2"/>
      </rPr>
      <t>BATES</t>
    </r>
    <r>
      <rPr>
        <b/>
        <sz val="11"/>
        <color indexed="8"/>
        <rFont val="Calibri"/>
        <family val="2"/>
      </rPr>
      <t>)</t>
    </r>
  </si>
  <si>
    <r>
      <t>NON-CURRENT ASSETS (</t>
    </r>
    <r>
      <rPr>
        <b/>
        <sz val="11"/>
        <color indexed="8"/>
        <rFont val="Calibri"/>
        <family val="2"/>
      </rPr>
      <t>NIE-LOPENDE BATES</t>
    </r>
    <r>
      <rPr>
        <b/>
        <i/>
        <sz val="11"/>
        <color indexed="8"/>
        <rFont val="Calibri"/>
        <family val="2"/>
      </rPr>
      <t>)</t>
    </r>
  </si>
  <si>
    <r>
      <t>Fixed Assets (</t>
    </r>
    <r>
      <rPr>
        <i/>
        <sz val="11"/>
        <color indexed="8"/>
        <rFont val="Calibri"/>
        <family val="2"/>
      </rPr>
      <t>Vaste bates</t>
    </r>
    <r>
      <rPr>
        <sz val="11"/>
        <color theme="1"/>
        <rFont val="Calibri"/>
        <family val="2"/>
        <scheme val="minor"/>
      </rPr>
      <t>)</t>
    </r>
  </si>
  <si>
    <r>
      <t>Movable Assets (</t>
    </r>
    <r>
      <rPr>
        <i/>
        <sz val="11"/>
        <color indexed="8"/>
        <rFont val="Calibri"/>
        <family val="2"/>
      </rPr>
      <t>Roerende bates</t>
    </r>
    <r>
      <rPr>
        <sz val="11"/>
        <color theme="1"/>
        <rFont val="Calibri"/>
        <family val="2"/>
        <scheme val="minor"/>
      </rPr>
      <t>)</t>
    </r>
  </si>
  <si>
    <r>
      <t>Stock (</t>
    </r>
    <r>
      <rPr>
        <i/>
        <sz val="11"/>
        <color indexed="8"/>
        <rFont val="Calibri"/>
        <family val="2"/>
      </rPr>
      <t>Voorraad</t>
    </r>
    <r>
      <rPr>
        <sz val="11"/>
        <color theme="1"/>
        <rFont val="Calibri"/>
        <family val="2"/>
        <scheme val="minor"/>
      </rPr>
      <t>)</t>
    </r>
  </si>
  <si>
    <r>
      <t>CURRENT ASSETS (</t>
    </r>
    <r>
      <rPr>
        <b/>
        <sz val="11"/>
        <color indexed="8"/>
        <rFont val="Calibri"/>
        <family val="2"/>
      </rPr>
      <t>LOPENDE BATES</t>
    </r>
    <r>
      <rPr>
        <b/>
        <i/>
        <sz val="11"/>
        <color indexed="8"/>
        <rFont val="Calibri"/>
        <family val="2"/>
      </rPr>
      <t>)</t>
    </r>
  </si>
  <si>
    <r>
      <t>CAPITAL AND FUNDS (</t>
    </r>
    <r>
      <rPr>
        <b/>
        <sz val="11"/>
        <color indexed="8"/>
        <rFont val="Calibri"/>
        <family val="2"/>
      </rPr>
      <t>EKWITEIT EN FONDSE</t>
    </r>
    <r>
      <rPr>
        <b/>
        <i/>
        <sz val="11"/>
        <color indexed="8"/>
        <rFont val="Calibri"/>
        <family val="2"/>
      </rPr>
      <t>)</t>
    </r>
  </si>
  <si>
    <r>
      <t>Accounts Receivable (</t>
    </r>
    <r>
      <rPr>
        <i/>
        <sz val="11"/>
        <color indexed="8"/>
        <rFont val="Calibri"/>
        <family val="2"/>
      </rPr>
      <t>Debiteure</t>
    </r>
    <r>
      <rPr>
        <sz val="11"/>
        <color theme="1"/>
        <rFont val="Calibri"/>
        <family val="2"/>
        <scheme val="minor"/>
      </rPr>
      <t>)</t>
    </r>
  </si>
  <si>
    <r>
      <t>Prepayments (</t>
    </r>
    <r>
      <rPr>
        <i/>
        <sz val="11"/>
        <color indexed="8"/>
        <rFont val="Calibri"/>
        <family val="2"/>
      </rPr>
      <t>Vooruitbetalings</t>
    </r>
    <r>
      <rPr>
        <sz val="11"/>
        <color theme="1"/>
        <rFont val="Calibri"/>
        <family val="2"/>
        <scheme val="minor"/>
      </rPr>
      <t>)</t>
    </r>
  </si>
  <si>
    <r>
      <t>Cash and Cash Equivalent (</t>
    </r>
    <r>
      <rPr>
        <i/>
        <sz val="11"/>
        <color indexed="8"/>
        <rFont val="Calibri"/>
        <family val="2"/>
      </rPr>
      <t>Kontant en kontantekwivalente</t>
    </r>
    <r>
      <rPr>
        <sz val="11"/>
        <color theme="1"/>
        <rFont val="Calibri"/>
        <family val="2"/>
        <scheme val="minor"/>
      </rPr>
      <t>)</t>
    </r>
  </si>
  <si>
    <r>
      <t>OTHER ASSETS (</t>
    </r>
    <r>
      <rPr>
        <b/>
        <sz val="11"/>
        <color indexed="8"/>
        <rFont val="Calibri"/>
        <family val="2"/>
      </rPr>
      <t>ANDER BATES</t>
    </r>
    <r>
      <rPr>
        <b/>
        <i/>
        <sz val="11"/>
        <color indexed="8"/>
        <rFont val="Calibri"/>
        <family val="2"/>
      </rPr>
      <t>)</t>
    </r>
  </si>
  <si>
    <r>
      <t>Loans Granted (</t>
    </r>
    <r>
      <rPr>
        <i/>
        <sz val="11"/>
        <color indexed="8"/>
        <rFont val="Calibri"/>
        <family val="2"/>
      </rPr>
      <t>Lenings Toegestaan</t>
    </r>
    <r>
      <rPr>
        <sz val="11"/>
        <color theme="1"/>
        <rFont val="Calibri"/>
        <family val="2"/>
        <scheme val="minor"/>
      </rPr>
      <t>)</t>
    </r>
  </si>
  <si>
    <r>
      <t>Deposits (</t>
    </r>
    <r>
      <rPr>
        <i/>
        <sz val="11"/>
        <color indexed="8"/>
        <rFont val="Calibri"/>
        <family val="2"/>
      </rPr>
      <t>Deposito's</t>
    </r>
    <r>
      <rPr>
        <sz val="11"/>
        <color theme="1"/>
        <rFont val="Calibri"/>
        <family val="2"/>
        <scheme val="minor"/>
      </rPr>
      <t>)</t>
    </r>
  </si>
  <si>
    <r>
      <t>Capital Fund (</t>
    </r>
    <r>
      <rPr>
        <i/>
        <sz val="11"/>
        <color indexed="8"/>
        <rFont val="Calibri"/>
        <family val="2"/>
      </rPr>
      <t>Kapitaalfonds</t>
    </r>
    <r>
      <rPr>
        <sz val="11"/>
        <color theme="1"/>
        <rFont val="Calibri"/>
        <family val="2"/>
        <scheme val="minor"/>
      </rPr>
      <t>)</t>
    </r>
  </si>
  <si>
    <r>
      <t>Other Funds (</t>
    </r>
    <r>
      <rPr>
        <i/>
        <sz val="11"/>
        <color indexed="8"/>
        <rFont val="Calibri"/>
        <family val="2"/>
      </rPr>
      <t>Ander fondse</t>
    </r>
    <r>
      <rPr>
        <sz val="11"/>
        <color theme="1"/>
        <rFont val="Calibri"/>
        <family val="2"/>
        <scheme val="minor"/>
      </rPr>
      <t>)</t>
    </r>
  </si>
  <si>
    <r>
      <t>Mortgage Loans (</t>
    </r>
    <r>
      <rPr>
        <i/>
        <sz val="11"/>
        <color indexed="8"/>
        <rFont val="Calibri"/>
        <family val="2"/>
      </rPr>
      <t>Verbandlenings</t>
    </r>
    <r>
      <rPr>
        <sz val="11"/>
        <color theme="1"/>
        <rFont val="Calibri"/>
        <family val="2"/>
        <scheme val="minor"/>
      </rPr>
      <t>)</t>
    </r>
  </si>
  <si>
    <r>
      <t>Other Longterm Loans (</t>
    </r>
    <r>
      <rPr>
        <i/>
        <sz val="11"/>
        <color indexed="8"/>
        <rFont val="Calibri"/>
        <family val="2"/>
      </rPr>
      <t>Ander langtermyn Lenings</t>
    </r>
    <r>
      <rPr>
        <sz val="11"/>
        <color theme="1"/>
        <rFont val="Calibri"/>
        <family val="2"/>
        <scheme val="minor"/>
      </rPr>
      <t>)</t>
    </r>
  </si>
  <si>
    <r>
      <t>LONGTERM LIABILITIES (LANG</t>
    </r>
    <r>
      <rPr>
        <b/>
        <sz val="11"/>
        <color indexed="8"/>
        <rFont val="Calibri"/>
        <family val="2"/>
      </rPr>
      <t>TERMYN LASTE</t>
    </r>
    <r>
      <rPr>
        <b/>
        <i/>
        <sz val="11"/>
        <color indexed="8"/>
        <rFont val="Calibri"/>
        <family val="2"/>
      </rPr>
      <t>)</t>
    </r>
  </si>
  <si>
    <r>
      <t>EQUITY AND LIABILITIES (</t>
    </r>
    <r>
      <rPr>
        <b/>
        <i/>
        <sz val="11"/>
        <color indexed="8"/>
        <rFont val="Calibri"/>
        <family val="2"/>
      </rPr>
      <t>EKWITEIT EN AANSPREEKLIKHEDE</t>
    </r>
    <r>
      <rPr>
        <b/>
        <sz val="11"/>
        <color indexed="8"/>
        <rFont val="Calibri"/>
        <family val="2"/>
      </rPr>
      <t>)</t>
    </r>
  </si>
  <si>
    <r>
      <t>CURRENT LIABILITIES (</t>
    </r>
    <r>
      <rPr>
        <b/>
        <sz val="11"/>
        <color indexed="8"/>
        <rFont val="Calibri"/>
        <family val="2"/>
      </rPr>
      <t>BEDRYFSLASTE</t>
    </r>
    <r>
      <rPr>
        <b/>
        <i/>
        <sz val="11"/>
        <color indexed="8"/>
        <rFont val="Calibri"/>
        <family val="2"/>
      </rPr>
      <t>)</t>
    </r>
  </si>
  <si>
    <r>
      <t>Bank Overdraft (</t>
    </r>
    <r>
      <rPr>
        <i/>
        <sz val="11"/>
        <color indexed="8"/>
        <rFont val="Calibri"/>
        <family val="2"/>
      </rPr>
      <t>Bankoortrekking</t>
    </r>
    <r>
      <rPr>
        <sz val="11"/>
        <color theme="1"/>
        <rFont val="Calibri"/>
        <family val="2"/>
        <scheme val="minor"/>
      </rPr>
      <t>)</t>
    </r>
  </si>
  <si>
    <r>
      <t>Accounts Payable (</t>
    </r>
    <r>
      <rPr>
        <i/>
        <sz val="11"/>
        <color indexed="8"/>
        <rFont val="Calibri"/>
        <family val="2"/>
      </rPr>
      <t>Krediteure</t>
    </r>
    <r>
      <rPr>
        <sz val="11"/>
        <color theme="1"/>
        <rFont val="Calibri"/>
        <family val="2"/>
        <scheme val="minor"/>
      </rPr>
      <t>)</t>
    </r>
  </si>
  <si>
    <r>
      <t>Allocated Funds (</t>
    </r>
    <r>
      <rPr>
        <i/>
        <sz val="11"/>
        <color indexed="8"/>
        <rFont val="Calibri"/>
        <family val="2"/>
      </rPr>
      <t>Toegewysde Fondse</t>
    </r>
    <r>
      <rPr>
        <sz val="11"/>
        <color theme="1"/>
        <rFont val="Calibri"/>
        <family val="2"/>
        <scheme val="minor"/>
      </rPr>
      <t>)</t>
    </r>
  </si>
  <si>
    <r>
      <t>Special Funds (</t>
    </r>
    <r>
      <rPr>
        <i/>
        <sz val="11"/>
        <color indexed="8"/>
        <rFont val="Calibri"/>
        <family val="2"/>
      </rPr>
      <t>Spesiale Fondse</t>
    </r>
    <r>
      <rPr>
        <sz val="11"/>
        <color theme="1"/>
        <rFont val="Calibri"/>
        <family val="2"/>
        <scheme val="minor"/>
      </rPr>
      <t>)</t>
    </r>
  </si>
  <si>
    <r>
      <t>Statutory Commitments (</t>
    </r>
    <r>
      <rPr>
        <i/>
        <sz val="11"/>
        <color indexed="8"/>
        <rFont val="Calibri"/>
        <family val="2"/>
      </rPr>
      <t>Statutêre Verpligtinge</t>
    </r>
    <r>
      <rPr>
        <sz val="11"/>
        <color theme="1"/>
        <rFont val="Calibri"/>
        <family val="2"/>
        <scheme val="minor"/>
      </rPr>
      <t>)</t>
    </r>
  </si>
  <si>
    <r>
      <t>PROVISIONS (</t>
    </r>
    <r>
      <rPr>
        <b/>
        <sz val="11"/>
        <color indexed="8"/>
        <rFont val="Calibri"/>
        <family val="2"/>
      </rPr>
      <t>VOORSIENINGS</t>
    </r>
    <r>
      <rPr>
        <b/>
        <i/>
        <sz val="11"/>
        <color indexed="8"/>
        <rFont val="Calibri"/>
        <family val="2"/>
      </rPr>
      <t>)</t>
    </r>
  </si>
  <si>
    <r>
      <t>Leave Provisions (</t>
    </r>
    <r>
      <rPr>
        <i/>
        <sz val="11"/>
        <color indexed="8"/>
        <rFont val="Calibri"/>
        <family val="2"/>
      </rPr>
      <t>Verlofvoorsiening</t>
    </r>
    <r>
      <rPr>
        <sz val="11"/>
        <color theme="1"/>
        <rFont val="Calibri"/>
        <family val="2"/>
        <scheme val="minor"/>
      </rPr>
      <t>)</t>
    </r>
  </si>
  <si>
    <r>
      <t>Other Provisions (</t>
    </r>
    <r>
      <rPr>
        <i/>
        <sz val="11"/>
        <color indexed="8"/>
        <rFont val="Calibri"/>
        <family val="2"/>
      </rPr>
      <t>Ander Voorsienings</t>
    </r>
    <r>
      <rPr>
        <sz val="11"/>
        <color theme="1"/>
        <rFont val="Calibri"/>
        <family val="2"/>
        <scheme val="minor"/>
      </rPr>
      <t>)</t>
    </r>
  </si>
  <si>
    <r>
      <t>TOTAL ASSETS (</t>
    </r>
    <r>
      <rPr>
        <b/>
        <i/>
        <sz val="11"/>
        <color indexed="8"/>
        <rFont val="Calibri"/>
        <family val="2"/>
      </rPr>
      <t>TOTALE BATES</t>
    </r>
    <r>
      <rPr>
        <b/>
        <sz val="11"/>
        <color indexed="8"/>
        <rFont val="Calibri"/>
        <family val="2"/>
      </rPr>
      <t>)</t>
    </r>
  </si>
  <si>
    <r>
      <t>TOTAL LIABILITIES (</t>
    </r>
    <r>
      <rPr>
        <b/>
        <i/>
        <sz val="11"/>
        <color indexed="8"/>
        <rFont val="Calibri"/>
        <family val="2"/>
      </rPr>
      <t>TOTALE LASTE</t>
    </r>
    <r>
      <rPr>
        <b/>
        <sz val="11"/>
        <color indexed="8"/>
        <rFont val="Calibri"/>
        <family val="2"/>
      </rPr>
      <t>)</t>
    </r>
  </si>
  <si>
    <t>Voorsien volledige geregistreerde naam</t>
  </si>
  <si>
    <t>Huidige finansiële jaar</t>
  </si>
  <si>
    <t>Vorige finansiële jaar</t>
  </si>
  <si>
    <t>??</t>
  </si>
  <si>
    <t xml:space="preserve"> </t>
  </si>
  <si>
    <r>
      <t>Opening balance (</t>
    </r>
    <r>
      <rPr>
        <i/>
        <sz val="11"/>
        <color indexed="8"/>
        <rFont val="Calibri"/>
        <family val="2"/>
      </rPr>
      <t>Openingsaldo</t>
    </r>
    <r>
      <rPr>
        <sz val="11"/>
        <color theme="1"/>
        <rFont val="Calibri"/>
        <family val="2"/>
        <scheme val="minor"/>
      </rPr>
      <t>)</t>
    </r>
  </si>
  <si>
    <r>
      <t>Additions (</t>
    </r>
    <r>
      <rPr>
        <i/>
        <sz val="11"/>
        <color indexed="8"/>
        <rFont val="Calibri"/>
        <family val="2"/>
      </rPr>
      <t>Toevoegings</t>
    </r>
    <r>
      <rPr>
        <sz val="11"/>
        <color theme="1"/>
        <rFont val="Calibri"/>
        <family val="2"/>
        <scheme val="minor"/>
      </rPr>
      <t>)</t>
    </r>
  </si>
  <si>
    <r>
      <t>Improvements (</t>
    </r>
    <r>
      <rPr>
        <i/>
        <sz val="11"/>
        <color indexed="8"/>
        <rFont val="Calibri"/>
        <family val="2"/>
      </rPr>
      <t>Verbeterings</t>
    </r>
    <r>
      <rPr>
        <sz val="11"/>
        <color theme="1"/>
        <rFont val="Calibri"/>
        <family val="2"/>
        <scheme val="minor"/>
      </rPr>
      <t>)</t>
    </r>
  </si>
  <si>
    <r>
      <t>Value adjustment (</t>
    </r>
    <r>
      <rPr>
        <i/>
        <sz val="11"/>
        <color indexed="8"/>
        <rFont val="Calibri"/>
        <family val="2"/>
      </rPr>
      <t>Waarde aanpassing</t>
    </r>
    <r>
      <rPr>
        <sz val="11"/>
        <color theme="1"/>
        <rFont val="Calibri"/>
        <family val="2"/>
        <scheme val="minor"/>
      </rPr>
      <t>)</t>
    </r>
  </si>
  <si>
    <r>
      <t>Description (</t>
    </r>
    <r>
      <rPr>
        <b/>
        <i/>
        <sz val="11"/>
        <color indexed="8"/>
        <rFont val="Calibri"/>
        <family val="2"/>
      </rPr>
      <t>Beskrywing</t>
    </r>
    <r>
      <rPr>
        <b/>
        <sz val="11"/>
        <color indexed="8"/>
        <rFont val="Calibri"/>
        <family val="2"/>
      </rPr>
      <t>)</t>
    </r>
  </si>
  <si>
    <r>
      <t>Property (</t>
    </r>
    <r>
      <rPr>
        <b/>
        <i/>
        <sz val="11"/>
        <color indexed="8"/>
        <rFont val="Calibri"/>
        <family val="2"/>
      </rPr>
      <t>Gebou</t>
    </r>
    <r>
      <rPr>
        <b/>
        <sz val="11"/>
        <color indexed="8"/>
        <rFont val="Calibri"/>
        <family val="2"/>
      </rPr>
      <t>) 1 - Closing Balance (</t>
    </r>
    <r>
      <rPr>
        <b/>
        <i/>
        <sz val="11"/>
        <color indexed="8"/>
        <rFont val="Calibri"/>
        <family val="2"/>
      </rPr>
      <t>Sluitingsaldo</t>
    </r>
    <r>
      <rPr>
        <b/>
        <sz val="11"/>
        <color indexed="8"/>
        <rFont val="Calibri"/>
        <family val="2"/>
      </rPr>
      <t>)</t>
    </r>
  </si>
  <si>
    <r>
      <t>Property (</t>
    </r>
    <r>
      <rPr>
        <b/>
        <i/>
        <sz val="11"/>
        <color indexed="8"/>
        <rFont val="Calibri"/>
        <family val="2"/>
      </rPr>
      <t>Gebou</t>
    </r>
    <r>
      <rPr>
        <b/>
        <sz val="11"/>
        <color indexed="8"/>
        <rFont val="Calibri"/>
        <family val="2"/>
      </rPr>
      <t>) 2 - Closing Balance (</t>
    </r>
    <r>
      <rPr>
        <b/>
        <i/>
        <sz val="11"/>
        <color indexed="8"/>
        <rFont val="Calibri"/>
        <family val="2"/>
      </rPr>
      <t>Sluitingsaldo</t>
    </r>
    <r>
      <rPr>
        <b/>
        <sz val="11"/>
        <color indexed="8"/>
        <rFont val="Calibri"/>
        <family val="2"/>
      </rPr>
      <t>)</t>
    </r>
  </si>
  <si>
    <r>
      <t>Property (</t>
    </r>
    <r>
      <rPr>
        <b/>
        <i/>
        <sz val="11"/>
        <color indexed="8"/>
        <rFont val="Calibri"/>
        <family val="2"/>
      </rPr>
      <t>Gebou</t>
    </r>
    <r>
      <rPr>
        <b/>
        <sz val="11"/>
        <color indexed="8"/>
        <rFont val="Calibri"/>
        <family val="2"/>
      </rPr>
      <t>) 3 - Closing Balance (</t>
    </r>
    <r>
      <rPr>
        <b/>
        <i/>
        <sz val="11"/>
        <color indexed="8"/>
        <rFont val="Calibri"/>
        <family val="2"/>
      </rPr>
      <t>Sluitingsaldo</t>
    </r>
    <r>
      <rPr>
        <b/>
        <sz val="11"/>
        <color indexed="8"/>
        <rFont val="Calibri"/>
        <family val="2"/>
      </rPr>
      <t>)</t>
    </r>
  </si>
  <si>
    <r>
      <t>Property (</t>
    </r>
    <r>
      <rPr>
        <b/>
        <i/>
        <sz val="11"/>
        <color indexed="8"/>
        <rFont val="Calibri"/>
        <family val="2"/>
      </rPr>
      <t>Gebou</t>
    </r>
    <r>
      <rPr>
        <b/>
        <sz val="11"/>
        <color indexed="8"/>
        <rFont val="Calibri"/>
        <family val="2"/>
      </rPr>
      <t>) 4 - Closing Balance (</t>
    </r>
    <r>
      <rPr>
        <b/>
        <i/>
        <sz val="11"/>
        <color indexed="8"/>
        <rFont val="Calibri"/>
        <family val="2"/>
      </rPr>
      <t>Sluitingsaldo</t>
    </r>
    <r>
      <rPr>
        <b/>
        <sz val="11"/>
        <color indexed="8"/>
        <rFont val="Calibri"/>
        <family val="2"/>
      </rPr>
      <t>)</t>
    </r>
  </si>
  <si>
    <r>
      <t>Property (</t>
    </r>
    <r>
      <rPr>
        <b/>
        <i/>
        <sz val="11"/>
        <color indexed="8"/>
        <rFont val="Calibri"/>
        <family val="2"/>
      </rPr>
      <t>Gebou</t>
    </r>
    <r>
      <rPr>
        <b/>
        <sz val="11"/>
        <color indexed="8"/>
        <rFont val="Calibri"/>
        <family val="2"/>
      </rPr>
      <t>) 5 - Closing Balance (</t>
    </r>
    <r>
      <rPr>
        <b/>
        <i/>
        <sz val="11"/>
        <color indexed="8"/>
        <rFont val="Calibri"/>
        <family val="2"/>
      </rPr>
      <t>Sluitingsaldo</t>
    </r>
    <r>
      <rPr>
        <b/>
        <sz val="11"/>
        <color indexed="8"/>
        <rFont val="Calibri"/>
        <family val="2"/>
      </rPr>
      <t>)</t>
    </r>
  </si>
  <si>
    <r>
      <t>Value insured (</t>
    </r>
    <r>
      <rPr>
        <i/>
        <sz val="11"/>
        <color indexed="8"/>
        <rFont val="Calibri"/>
        <family val="2"/>
      </rPr>
      <t>Versekerde waarde</t>
    </r>
    <r>
      <rPr>
        <sz val="11"/>
        <color indexed="8"/>
        <rFont val="Calibri"/>
        <family val="2"/>
      </rPr>
      <t>):</t>
    </r>
  </si>
  <si>
    <t>3.</t>
  </si>
  <si>
    <t>4.</t>
  </si>
  <si>
    <t>B 2</t>
  </si>
  <si>
    <t>B 1</t>
  </si>
  <si>
    <t>B 3</t>
  </si>
  <si>
    <t>B 5</t>
  </si>
  <si>
    <t>B 6</t>
  </si>
  <si>
    <t>B 7</t>
  </si>
  <si>
    <t>B 8</t>
  </si>
  <si>
    <t>B 9</t>
  </si>
  <si>
    <t>B 10</t>
  </si>
  <si>
    <t>B 11</t>
  </si>
  <si>
    <t>B 12</t>
  </si>
  <si>
    <t>B 13</t>
  </si>
  <si>
    <t>B 14</t>
  </si>
  <si>
    <t>B 3.</t>
  </si>
  <si>
    <t>5.</t>
  </si>
  <si>
    <t>6.</t>
  </si>
  <si>
    <t>OWO (PBO) Nommer</t>
  </si>
  <si>
    <t>Hierdie inligting hoef slegs een keer in die hele werkstaat ingevoer word.</t>
  </si>
  <si>
    <t>Nie net word Finansiële State deur die Inkomstebelastingwet vereis vir alle Openbare Weldaadorganisasies nie, dit is</t>
  </si>
  <si>
    <t>middel van formules outomaties deur te trek na ander bladsye.</t>
  </si>
  <si>
    <t>B 5.</t>
  </si>
  <si>
    <r>
      <t>CURRENT ASSETS/(</t>
    </r>
    <r>
      <rPr>
        <b/>
        <i/>
        <sz val="11"/>
        <color theme="1"/>
        <rFont val="Calibri"/>
        <family val="2"/>
        <scheme val="minor"/>
      </rPr>
      <t>LOPENDE BATES</t>
    </r>
    <r>
      <rPr>
        <b/>
        <sz val="11"/>
        <color theme="1"/>
        <rFont val="Calibri"/>
        <family val="2"/>
        <scheme val="minor"/>
      </rPr>
      <t>)</t>
    </r>
  </si>
  <si>
    <t>B 6.</t>
  </si>
  <si>
    <t>B 7.</t>
  </si>
  <si>
    <r>
      <t>CASH AND CASH EQUIVALENT (</t>
    </r>
    <r>
      <rPr>
        <b/>
        <i/>
        <sz val="11"/>
        <color theme="1"/>
        <rFont val="Calibri"/>
        <family val="2"/>
        <scheme val="minor"/>
      </rPr>
      <t>KONTANT EN KONTANTEKWIVALENTE</t>
    </r>
    <r>
      <rPr>
        <b/>
        <sz val="11"/>
        <color theme="1"/>
        <rFont val="Calibri"/>
        <family val="2"/>
        <scheme val="minor"/>
      </rPr>
      <t>)</t>
    </r>
  </si>
  <si>
    <t>B 8.</t>
  </si>
  <si>
    <r>
      <t>LOANS GRANTED (</t>
    </r>
    <r>
      <rPr>
        <b/>
        <i/>
        <sz val="11"/>
        <color theme="1"/>
        <rFont val="Calibri"/>
        <family val="2"/>
        <scheme val="minor"/>
      </rPr>
      <t>LENINGS TOEGESTAAN</t>
    </r>
    <r>
      <rPr>
        <b/>
        <sz val="11"/>
        <color theme="1"/>
        <rFont val="Calibri"/>
        <family val="2"/>
        <scheme val="minor"/>
      </rPr>
      <t>)</t>
    </r>
  </si>
  <si>
    <r>
      <t>DEPOSITS/(</t>
    </r>
    <r>
      <rPr>
        <b/>
        <i/>
        <sz val="11"/>
        <color theme="1"/>
        <rFont val="Calibri"/>
        <family val="2"/>
        <scheme val="minor"/>
      </rPr>
      <t>DEPOSITO'S</t>
    </r>
    <r>
      <rPr>
        <b/>
        <sz val="11"/>
        <color theme="1"/>
        <rFont val="Calibri"/>
        <family val="2"/>
        <scheme val="minor"/>
      </rPr>
      <t>)</t>
    </r>
  </si>
  <si>
    <r>
      <t>Opening Balance/(</t>
    </r>
    <r>
      <rPr>
        <i/>
        <sz val="11"/>
        <color theme="1"/>
        <rFont val="Calibri"/>
        <family val="2"/>
        <scheme val="minor"/>
      </rPr>
      <t>Openingsaldo)</t>
    </r>
  </si>
  <si>
    <r>
      <t>Current Year Surplus or Shortage/(</t>
    </r>
    <r>
      <rPr>
        <i/>
        <sz val="11"/>
        <color theme="1"/>
        <rFont val="Calibri"/>
        <family val="2"/>
        <scheme val="minor"/>
      </rPr>
      <t>Huidige Jaar Surplus of Tekort</t>
    </r>
    <r>
      <rPr>
        <sz val="11"/>
        <color theme="1"/>
        <rFont val="Calibri"/>
        <family val="2"/>
        <scheme val="minor"/>
      </rPr>
      <t>)</t>
    </r>
  </si>
  <si>
    <r>
      <t>Other Adjustments/(</t>
    </r>
    <r>
      <rPr>
        <i/>
        <sz val="11"/>
        <color theme="1"/>
        <rFont val="Calibri"/>
        <family val="2"/>
        <scheme val="minor"/>
      </rPr>
      <t>Ander Aanpassings</t>
    </r>
    <r>
      <rPr>
        <sz val="11"/>
        <color theme="1"/>
        <rFont val="Calibri"/>
        <family val="2"/>
        <scheme val="minor"/>
      </rPr>
      <t>)</t>
    </r>
  </si>
  <si>
    <r>
      <t>Prior Year Adjustments/(</t>
    </r>
    <r>
      <rPr>
        <i/>
        <sz val="11"/>
        <color theme="1"/>
        <rFont val="Calibri"/>
        <family val="2"/>
        <scheme val="minor"/>
      </rPr>
      <t>Vorige Jaar Aanpassings</t>
    </r>
    <r>
      <rPr>
        <sz val="11"/>
        <color theme="1"/>
        <rFont val="Calibri"/>
        <family val="2"/>
        <scheme val="minor"/>
      </rPr>
      <t>)</t>
    </r>
  </si>
  <si>
    <t>Receipts/(Ontvangste)</t>
  </si>
  <si>
    <r>
      <t>Applied/(</t>
    </r>
    <r>
      <rPr>
        <i/>
        <sz val="11"/>
        <color theme="1"/>
        <rFont val="Calibri"/>
        <family val="2"/>
        <scheme val="minor"/>
      </rPr>
      <t>Aangewend</t>
    </r>
    <r>
      <rPr>
        <sz val="11"/>
        <color theme="1"/>
        <rFont val="Calibri"/>
        <family val="2"/>
        <scheme val="minor"/>
      </rPr>
      <t>)</t>
    </r>
  </si>
  <si>
    <r>
      <t>OTHER FUNDS (</t>
    </r>
    <r>
      <rPr>
        <b/>
        <i/>
        <sz val="11"/>
        <color theme="1"/>
        <rFont val="Calibri"/>
        <family val="2"/>
        <scheme val="minor"/>
      </rPr>
      <t>ANDER FONDSE</t>
    </r>
    <r>
      <rPr>
        <b/>
        <sz val="11"/>
        <color theme="1"/>
        <rFont val="Calibri"/>
        <family val="2"/>
        <scheme val="minor"/>
      </rPr>
      <t>)</t>
    </r>
  </si>
  <si>
    <r>
      <t>CURRENT LIABILITIES/(</t>
    </r>
    <r>
      <rPr>
        <b/>
        <i/>
        <sz val="11"/>
        <color theme="1"/>
        <rFont val="Calibri"/>
        <family val="2"/>
        <scheme val="minor"/>
      </rPr>
      <t>BEDRYFSLASTE</t>
    </r>
    <r>
      <rPr>
        <b/>
        <sz val="11"/>
        <color theme="1"/>
        <rFont val="Calibri"/>
        <family val="2"/>
        <scheme val="minor"/>
      </rPr>
      <t>)</t>
    </r>
  </si>
  <si>
    <r>
      <t>OTHER LONGTERM LOANS (</t>
    </r>
    <r>
      <rPr>
        <b/>
        <i/>
        <sz val="11"/>
        <color theme="1"/>
        <rFont val="Calibri"/>
        <family val="2"/>
        <scheme val="minor"/>
      </rPr>
      <t>ANDER LANGTERMYN LENINGS</t>
    </r>
    <r>
      <rPr>
        <b/>
        <sz val="11"/>
        <color theme="1"/>
        <rFont val="Calibri"/>
        <family val="2"/>
        <scheme val="minor"/>
      </rPr>
      <t>)</t>
    </r>
  </si>
  <si>
    <r>
      <t>CAPITAL FUND (</t>
    </r>
    <r>
      <rPr>
        <b/>
        <i/>
        <sz val="11"/>
        <color theme="1"/>
        <rFont val="Calibri"/>
        <family val="2"/>
        <scheme val="minor"/>
      </rPr>
      <t>KAPITAALFONDS</t>
    </r>
    <r>
      <rPr>
        <b/>
        <sz val="11"/>
        <color theme="1"/>
        <rFont val="Calibri"/>
        <family val="2"/>
        <scheme val="minor"/>
      </rPr>
      <t>)</t>
    </r>
  </si>
  <si>
    <r>
      <t>ALLOCATED FUNDS (</t>
    </r>
    <r>
      <rPr>
        <b/>
        <i/>
        <sz val="11"/>
        <color theme="1"/>
        <rFont val="Calibri"/>
        <family val="2"/>
        <scheme val="minor"/>
      </rPr>
      <t>TOEGEWYSDE FONDSE</t>
    </r>
    <r>
      <rPr>
        <b/>
        <sz val="11"/>
        <color theme="1"/>
        <rFont val="Calibri"/>
        <family val="2"/>
        <scheme val="minor"/>
      </rPr>
      <t>)</t>
    </r>
  </si>
  <si>
    <r>
      <t>ACCOUNTS PAYABLE/(</t>
    </r>
    <r>
      <rPr>
        <b/>
        <i/>
        <sz val="11"/>
        <color theme="1"/>
        <rFont val="Calibri"/>
        <family val="2"/>
        <scheme val="minor"/>
      </rPr>
      <t>KREDITEURE</t>
    </r>
    <r>
      <rPr>
        <b/>
        <sz val="11"/>
        <color theme="1"/>
        <rFont val="Calibri"/>
        <family val="2"/>
        <scheme val="minor"/>
      </rPr>
      <t>)</t>
    </r>
  </si>
  <si>
    <t>7.</t>
  </si>
  <si>
    <r>
      <t>Receipts/(</t>
    </r>
    <r>
      <rPr>
        <i/>
        <sz val="11"/>
        <color theme="1"/>
        <rFont val="Calibri"/>
        <family val="2"/>
        <scheme val="minor"/>
      </rPr>
      <t>Ontvangste</t>
    </r>
    <r>
      <rPr>
        <sz val="11"/>
        <color theme="1"/>
        <rFont val="Calibri"/>
        <family val="2"/>
        <scheme val="minor"/>
      </rPr>
      <t>)</t>
    </r>
  </si>
  <si>
    <r>
      <t>STATUTORY COMMITMENTS/(</t>
    </r>
    <r>
      <rPr>
        <b/>
        <i/>
        <sz val="11"/>
        <color theme="1"/>
        <rFont val="Calibri"/>
        <family val="2"/>
        <scheme val="minor"/>
      </rPr>
      <t>STATUTÊRE VERPLIGTINGE</t>
    </r>
    <r>
      <rPr>
        <b/>
        <sz val="11"/>
        <color theme="1"/>
        <rFont val="Calibri"/>
        <family val="2"/>
        <scheme val="minor"/>
      </rPr>
      <t>)</t>
    </r>
  </si>
  <si>
    <r>
      <t>Outstanding PAYE/(</t>
    </r>
    <r>
      <rPr>
        <i/>
        <sz val="11"/>
        <color theme="1"/>
        <rFont val="Calibri"/>
        <family val="2"/>
        <scheme val="minor"/>
      </rPr>
      <t>Onbetaalde LBS</t>
    </r>
    <r>
      <rPr>
        <sz val="11"/>
        <color theme="1"/>
        <rFont val="Calibri"/>
        <family val="2"/>
        <scheme val="minor"/>
      </rPr>
      <t>)</t>
    </r>
  </si>
  <si>
    <r>
      <t>Outstanding Workmen's Compensation/(</t>
    </r>
    <r>
      <rPr>
        <i/>
        <sz val="11"/>
        <color theme="1"/>
        <rFont val="Calibri"/>
        <family val="2"/>
        <scheme val="minor"/>
      </rPr>
      <t>Onbetaalde Werkersfonds</t>
    </r>
    <r>
      <rPr>
        <sz val="11"/>
        <color theme="1"/>
        <rFont val="Calibri"/>
        <family val="2"/>
        <scheme val="minor"/>
      </rPr>
      <t>)</t>
    </r>
  </si>
  <si>
    <r>
      <t>Other Statutory Commitments/(</t>
    </r>
    <r>
      <rPr>
        <i/>
        <sz val="11"/>
        <color theme="1"/>
        <rFont val="Calibri"/>
        <family val="2"/>
        <scheme val="minor"/>
      </rPr>
      <t>Ander Statutêre Verpligtinge</t>
    </r>
    <r>
      <rPr>
        <sz val="11"/>
        <color theme="1"/>
        <rFont val="Calibri"/>
        <family val="2"/>
        <scheme val="minor"/>
      </rPr>
      <t>)</t>
    </r>
  </si>
  <si>
    <r>
      <t>Balancing (not for printing)/</t>
    </r>
    <r>
      <rPr>
        <b/>
        <i/>
        <sz val="11"/>
        <color theme="1"/>
        <rFont val="Calibri"/>
        <family val="2"/>
        <scheme val="minor"/>
      </rPr>
      <t>Balansering (nie vir druk)</t>
    </r>
  </si>
  <si>
    <r>
      <t>DENOMINATIONAL COMMITMENTS/(</t>
    </r>
    <r>
      <rPr>
        <b/>
        <i/>
        <sz val="11"/>
        <color theme="1"/>
        <rFont val="Calibri"/>
        <family val="2"/>
        <scheme val="minor"/>
      </rPr>
      <t>KERKLIKE VERPLIGTINGE</t>
    </r>
    <r>
      <rPr>
        <b/>
        <sz val="11"/>
        <color theme="1"/>
        <rFont val="Calibri"/>
        <family val="2"/>
        <scheme val="minor"/>
      </rPr>
      <t>)</t>
    </r>
  </si>
  <si>
    <r>
      <t>Denominational Commitments (</t>
    </r>
    <r>
      <rPr>
        <i/>
        <sz val="11"/>
        <color indexed="8"/>
        <rFont val="Calibri"/>
        <family val="2"/>
      </rPr>
      <t>Kerklike Verpligtinge</t>
    </r>
    <r>
      <rPr>
        <sz val="11"/>
        <color theme="1"/>
        <rFont val="Calibri"/>
        <family val="2"/>
        <scheme val="minor"/>
      </rPr>
      <t>)</t>
    </r>
  </si>
  <si>
    <t>VERKLARING DEUR DIE KERKRAAD</t>
  </si>
  <si>
    <t>DECLARATION BY THE BOARD</t>
  </si>
  <si>
    <r>
      <t>LEAVE PROVISIONS (</t>
    </r>
    <r>
      <rPr>
        <b/>
        <i/>
        <sz val="11"/>
        <color theme="1"/>
        <rFont val="Calibri"/>
        <family val="2"/>
        <scheme val="minor"/>
      </rPr>
      <t>VERLOFVOORSIENINGS</t>
    </r>
    <r>
      <rPr>
        <b/>
        <sz val="11"/>
        <color theme="1"/>
        <rFont val="Calibri"/>
        <family val="2"/>
        <scheme val="minor"/>
      </rPr>
      <t>)</t>
    </r>
  </si>
  <si>
    <r>
      <t>Plus: Additions (</t>
    </r>
    <r>
      <rPr>
        <i/>
        <sz val="11"/>
        <color indexed="8"/>
        <rFont val="Calibri"/>
        <family val="2"/>
      </rPr>
      <t>Toevoegings</t>
    </r>
    <r>
      <rPr>
        <sz val="11"/>
        <color theme="1"/>
        <rFont val="Calibri"/>
        <family val="2"/>
        <scheme val="minor"/>
      </rPr>
      <t>)</t>
    </r>
  </si>
  <si>
    <r>
      <t>Less: Sold (</t>
    </r>
    <r>
      <rPr>
        <i/>
        <sz val="11"/>
        <color indexed="8"/>
        <rFont val="Calibri"/>
        <family val="2"/>
      </rPr>
      <t>Verkoop</t>
    </r>
    <r>
      <rPr>
        <sz val="11"/>
        <color theme="1"/>
        <rFont val="Calibri"/>
        <family val="2"/>
        <scheme val="minor"/>
      </rPr>
      <t>)</t>
    </r>
  </si>
  <si>
    <r>
      <t>Less: Depreciation (</t>
    </r>
    <r>
      <rPr>
        <i/>
        <sz val="11"/>
        <color theme="1"/>
        <rFont val="Calibri"/>
        <family val="2"/>
        <scheme val="minor"/>
      </rPr>
      <t>Waardevermindering</t>
    </r>
    <r>
      <rPr>
        <sz val="11"/>
        <color theme="1"/>
        <rFont val="Calibri"/>
        <family val="2"/>
        <scheme val="minor"/>
      </rPr>
      <t>)</t>
    </r>
  </si>
  <si>
    <r>
      <rPr>
        <sz val="11"/>
        <color theme="1"/>
        <rFont val="Calibri"/>
        <family val="2"/>
        <scheme val="minor"/>
      </rPr>
      <t>Insured value (</t>
    </r>
    <r>
      <rPr>
        <i/>
        <sz val="11"/>
        <color theme="1"/>
        <rFont val="Calibri"/>
        <family val="2"/>
        <scheme val="minor"/>
      </rPr>
      <t>Versekerde waarde</t>
    </r>
    <r>
      <rPr>
        <sz val="11"/>
        <color theme="1"/>
        <rFont val="Calibri"/>
        <family val="2"/>
        <scheme val="minor"/>
      </rPr>
      <t>)</t>
    </r>
  </si>
  <si>
    <r>
      <t>Plus: Earnings (</t>
    </r>
    <r>
      <rPr>
        <i/>
        <sz val="11"/>
        <color theme="1"/>
        <rFont val="Calibri"/>
        <family val="2"/>
        <scheme val="minor"/>
      </rPr>
      <t>Verdienste</t>
    </r>
    <r>
      <rPr>
        <sz val="11"/>
        <color theme="1"/>
        <rFont val="Calibri"/>
        <family val="2"/>
        <scheme val="minor"/>
      </rPr>
      <t>)</t>
    </r>
  </si>
  <si>
    <r>
      <t>Less: Costs (</t>
    </r>
    <r>
      <rPr>
        <i/>
        <sz val="11"/>
        <color theme="1"/>
        <rFont val="Calibri"/>
        <family val="2"/>
        <scheme val="minor"/>
      </rPr>
      <t>Kostes</t>
    </r>
    <r>
      <rPr>
        <sz val="11"/>
        <color theme="1"/>
        <rFont val="Calibri"/>
        <family val="2"/>
        <scheme val="minor"/>
      </rPr>
      <t>)</t>
    </r>
  </si>
  <si>
    <t>THE DUTCH REFORMED CHURCH OF SOUTH AFRICA</t>
  </si>
  <si>
    <t>(Voltooi in HOOFLETTERS)</t>
  </si>
  <si>
    <t>Ring</t>
  </si>
  <si>
    <t>THESE STATEMENTS WERE PREPARED BY:</t>
  </si>
  <si>
    <t>HIERDIE STATE IS OPGESTEL DEUR:</t>
  </si>
  <si>
    <r>
      <t>NAME (</t>
    </r>
    <r>
      <rPr>
        <b/>
        <i/>
        <sz val="11"/>
        <color theme="1"/>
        <rFont val="Calibri"/>
        <family val="2"/>
        <scheme val="minor"/>
      </rPr>
      <t>NAAM</t>
    </r>
    <r>
      <rPr>
        <b/>
        <sz val="11"/>
        <color theme="1"/>
        <rFont val="Calibri"/>
        <family val="2"/>
        <scheme val="minor"/>
      </rPr>
      <t>)</t>
    </r>
  </si>
  <si>
    <r>
      <t>ADDRESS (</t>
    </r>
    <r>
      <rPr>
        <b/>
        <i/>
        <sz val="11"/>
        <color theme="1"/>
        <rFont val="Calibri"/>
        <family val="2"/>
        <scheme val="minor"/>
      </rPr>
      <t>ADRES</t>
    </r>
    <r>
      <rPr>
        <b/>
        <sz val="11"/>
        <color theme="1"/>
        <rFont val="Calibri"/>
        <family val="2"/>
        <scheme val="minor"/>
      </rPr>
      <t>)</t>
    </r>
  </si>
  <si>
    <r>
      <t>CONTACT NUMBER (</t>
    </r>
    <r>
      <rPr>
        <b/>
        <i/>
        <sz val="11"/>
        <color theme="1"/>
        <rFont val="Calibri"/>
        <family val="2"/>
        <scheme val="minor"/>
      </rPr>
      <t>KONTAK NOMMER</t>
    </r>
    <r>
      <rPr>
        <b/>
        <sz val="11"/>
        <color theme="1"/>
        <rFont val="Calibri"/>
        <family val="2"/>
        <scheme val="minor"/>
      </rPr>
      <t>)</t>
    </r>
  </si>
  <si>
    <t>Gemeente logo</t>
  </si>
  <si>
    <t xml:space="preserve">(R) </t>
  </si>
  <si>
    <r>
      <t>Church Fund (</t>
    </r>
    <r>
      <rPr>
        <i/>
        <sz val="11"/>
        <color indexed="8"/>
        <rFont val="Calibri"/>
        <family val="2"/>
      </rPr>
      <t>Gemeentefonds</t>
    </r>
    <r>
      <rPr>
        <sz val="11"/>
        <color theme="1"/>
        <rFont val="Calibri"/>
        <family val="2"/>
        <scheme val="minor"/>
      </rPr>
      <t>)</t>
    </r>
  </si>
  <si>
    <r>
      <t>CHURCH FUND (</t>
    </r>
    <r>
      <rPr>
        <b/>
        <i/>
        <sz val="11"/>
        <color theme="1"/>
        <rFont val="Calibri"/>
        <family val="2"/>
        <scheme val="minor"/>
      </rPr>
      <t>GEMEENTEFONDS</t>
    </r>
    <r>
      <rPr>
        <b/>
        <sz val="11"/>
        <color theme="1"/>
        <rFont val="Calibri"/>
        <family val="2"/>
        <scheme val="minor"/>
      </rPr>
      <t>)</t>
    </r>
  </si>
  <si>
    <t>Definition: Congregation funds dedicated to a specific project or held on behalf of a team.</t>
  </si>
  <si>
    <t>Definisie: Fondse wat deur die gemeente gehou word vir 'n spesifieke doel of namens bedieninge.</t>
  </si>
  <si>
    <r>
      <t>SPECIAL REGISTERED FUNDS (</t>
    </r>
    <r>
      <rPr>
        <b/>
        <i/>
        <sz val="11"/>
        <color theme="1"/>
        <rFont val="Calibri"/>
        <family val="2"/>
        <scheme val="minor"/>
      </rPr>
      <t>SPESIALE GEREGISTREERDE FONDSE</t>
    </r>
    <r>
      <rPr>
        <b/>
        <sz val="11"/>
        <color theme="1"/>
        <rFont val="Calibri"/>
        <family val="2"/>
        <scheme val="minor"/>
      </rPr>
      <t>)</t>
    </r>
  </si>
  <si>
    <t>se normale bedrywighede nie.</t>
  </si>
  <si>
    <t>activities of the congregation.</t>
  </si>
  <si>
    <r>
      <t xml:space="preserve">Definisie: Fondsinsamelingsprojekte </t>
    </r>
    <r>
      <rPr>
        <b/>
        <i/>
        <u/>
        <sz val="9"/>
        <color theme="1"/>
        <rFont val="Calibri"/>
        <family val="2"/>
        <scheme val="minor"/>
      </rPr>
      <t>by die Sinode geregistreer</t>
    </r>
    <r>
      <rPr>
        <b/>
        <i/>
        <sz val="9"/>
        <color theme="1"/>
        <rFont val="Calibri"/>
        <family val="2"/>
        <scheme val="minor"/>
      </rPr>
      <t xml:space="preserve"> vir 'n spesifieke doel en nie deel van die gemeente</t>
    </r>
  </si>
  <si>
    <r>
      <t>Bonded properties (</t>
    </r>
    <r>
      <rPr>
        <i/>
        <sz val="11"/>
        <color theme="1"/>
        <rFont val="Calibri"/>
        <family val="2"/>
        <scheme val="minor"/>
      </rPr>
      <t>Eiendomme beswaar</t>
    </r>
    <r>
      <rPr>
        <sz val="11"/>
        <color theme="1"/>
        <rFont val="Calibri"/>
        <family val="2"/>
        <scheme val="minor"/>
      </rPr>
      <t>)</t>
    </r>
  </si>
  <si>
    <r>
      <t>Terms (</t>
    </r>
    <r>
      <rPr>
        <i/>
        <sz val="11"/>
        <color theme="1"/>
        <rFont val="Calibri"/>
        <family val="2"/>
        <scheme val="minor"/>
      </rPr>
      <t>Voorwaardes</t>
    </r>
    <r>
      <rPr>
        <sz val="11"/>
        <color theme="1"/>
        <rFont val="Calibri"/>
        <family val="2"/>
        <scheme val="minor"/>
      </rPr>
      <t>)</t>
    </r>
  </si>
  <si>
    <r>
      <t>Period (</t>
    </r>
    <r>
      <rPr>
        <i/>
        <sz val="11"/>
        <color theme="1"/>
        <rFont val="Calibri"/>
        <family val="2"/>
        <scheme val="minor"/>
      </rPr>
      <t>Termyn</t>
    </r>
    <r>
      <rPr>
        <sz val="11"/>
        <color theme="1"/>
        <rFont val="Calibri"/>
        <family val="2"/>
        <scheme val="minor"/>
      </rPr>
      <t>)</t>
    </r>
  </si>
  <si>
    <r>
      <t>Outstanding UIF/(</t>
    </r>
    <r>
      <rPr>
        <i/>
        <sz val="11"/>
        <color theme="1"/>
        <rFont val="Calibri"/>
        <family val="2"/>
        <scheme val="minor"/>
      </rPr>
      <t>Onbetaalde WVF</t>
    </r>
    <r>
      <rPr>
        <sz val="11"/>
        <color theme="1"/>
        <rFont val="Calibri"/>
        <family val="2"/>
        <scheme val="minor"/>
      </rPr>
      <t>)</t>
    </r>
  </si>
  <si>
    <r>
      <t>Outstanding Presbytery contributions/(</t>
    </r>
    <r>
      <rPr>
        <i/>
        <sz val="11"/>
        <color theme="1"/>
        <rFont val="Calibri"/>
        <family val="2"/>
        <scheme val="minor"/>
      </rPr>
      <t>Uitstaand Ringsbydraes</t>
    </r>
    <r>
      <rPr>
        <sz val="11"/>
        <color theme="1"/>
        <rFont val="Calibri"/>
        <family val="2"/>
        <scheme val="minor"/>
      </rPr>
      <t>)</t>
    </r>
  </si>
  <si>
    <r>
      <t>Provision 1 (</t>
    </r>
    <r>
      <rPr>
        <i/>
        <sz val="11"/>
        <color theme="1"/>
        <rFont val="Calibri"/>
        <family val="2"/>
        <scheme val="minor"/>
      </rPr>
      <t>Voorsiening 1</t>
    </r>
    <r>
      <rPr>
        <sz val="11"/>
        <color theme="1"/>
        <rFont val="Calibri"/>
        <family val="2"/>
        <scheme val="minor"/>
      </rPr>
      <t>)</t>
    </r>
  </si>
  <si>
    <r>
      <t>Provision 2 (</t>
    </r>
    <r>
      <rPr>
        <i/>
        <sz val="11"/>
        <color theme="1"/>
        <rFont val="Calibri"/>
        <family val="2"/>
        <scheme val="minor"/>
      </rPr>
      <t>Voorsiening 2</t>
    </r>
    <r>
      <rPr>
        <sz val="11"/>
        <color theme="1"/>
        <rFont val="Calibri"/>
        <family val="2"/>
        <scheme val="minor"/>
      </rPr>
      <t>)</t>
    </r>
  </si>
  <si>
    <t>Eerste dag van jaar:</t>
  </si>
  <si>
    <t>(Afrikaans in HOOFLETTERS)</t>
  </si>
  <si>
    <t>(Engels in HOOFLETTERS)</t>
  </si>
  <si>
    <r>
      <t>Tithe (</t>
    </r>
    <r>
      <rPr>
        <i/>
        <sz val="11"/>
        <color theme="1"/>
        <rFont val="Calibri"/>
        <family val="2"/>
        <scheme val="minor"/>
      </rPr>
      <t>Dankoffers</t>
    </r>
    <r>
      <rPr>
        <sz val="11"/>
        <color theme="1"/>
        <rFont val="Calibri"/>
        <family val="2"/>
        <scheme val="minor"/>
      </rPr>
      <t>)</t>
    </r>
  </si>
  <si>
    <r>
      <t>Collections (</t>
    </r>
    <r>
      <rPr>
        <i/>
        <sz val="11"/>
        <color theme="1"/>
        <rFont val="Calibri"/>
        <family val="2"/>
        <scheme val="minor"/>
      </rPr>
      <t>Offergawes</t>
    </r>
    <r>
      <rPr>
        <sz val="11"/>
        <color theme="1"/>
        <rFont val="Calibri"/>
        <family val="2"/>
        <scheme val="minor"/>
      </rPr>
      <t>)</t>
    </r>
  </si>
  <si>
    <t>IS 1.</t>
  </si>
  <si>
    <t>IS 1</t>
  </si>
  <si>
    <r>
      <t>NORMAL CHURCH ACTIVITIES (</t>
    </r>
    <r>
      <rPr>
        <b/>
        <i/>
        <sz val="11"/>
        <color theme="1"/>
        <rFont val="Calibri"/>
        <family val="2"/>
        <scheme val="minor"/>
      </rPr>
      <t>NORMALE KERKAKTIWITEITE</t>
    </r>
    <r>
      <rPr>
        <b/>
        <sz val="11"/>
        <color theme="1"/>
        <rFont val="Calibri"/>
        <family val="2"/>
        <scheme val="minor"/>
      </rPr>
      <t>)</t>
    </r>
  </si>
  <si>
    <r>
      <t>TITHE (</t>
    </r>
    <r>
      <rPr>
        <b/>
        <i/>
        <sz val="11"/>
        <color theme="1"/>
        <rFont val="Calibri"/>
        <family val="2"/>
        <scheme val="minor"/>
      </rPr>
      <t>DANKOFFERS</t>
    </r>
    <r>
      <rPr>
        <b/>
        <sz val="11"/>
        <color theme="1"/>
        <rFont val="Calibri"/>
        <family val="2"/>
        <scheme val="minor"/>
      </rPr>
      <t>)</t>
    </r>
  </si>
  <si>
    <t>IS 2.</t>
  </si>
  <si>
    <r>
      <t>COLLECTIONS (</t>
    </r>
    <r>
      <rPr>
        <b/>
        <i/>
        <sz val="11"/>
        <color theme="1"/>
        <rFont val="Calibri"/>
        <family val="2"/>
        <scheme val="minor"/>
      </rPr>
      <t>OFFERGAWES</t>
    </r>
    <r>
      <rPr>
        <b/>
        <sz val="11"/>
        <color theme="1"/>
        <rFont val="Calibri"/>
        <family val="2"/>
        <scheme val="minor"/>
      </rPr>
      <t>)</t>
    </r>
  </si>
  <si>
    <r>
      <t>TRADING INCOME (</t>
    </r>
    <r>
      <rPr>
        <b/>
        <i/>
        <sz val="11"/>
        <color theme="1"/>
        <rFont val="Calibri"/>
        <family val="2"/>
        <scheme val="minor"/>
      </rPr>
      <t>HANDELSINKOMSTE)</t>
    </r>
  </si>
  <si>
    <r>
      <t>INVESTMENT INCOME (</t>
    </r>
    <r>
      <rPr>
        <b/>
        <i/>
        <sz val="11"/>
        <color theme="1"/>
        <rFont val="Calibri"/>
        <family val="2"/>
        <scheme val="minor"/>
      </rPr>
      <t>BELEGGINGSINKOMSTE)</t>
    </r>
  </si>
  <si>
    <r>
      <t>Interest (</t>
    </r>
    <r>
      <rPr>
        <i/>
        <sz val="11"/>
        <color theme="1"/>
        <rFont val="Calibri"/>
        <family val="2"/>
        <scheme val="minor"/>
      </rPr>
      <t>Rente</t>
    </r>
    <r>
      <rPr>
        <sz val="11"/>
        <color theme="1"/>
        <rFont val="Calibri"/>
        <family val="2"/>
        <scheme val="minor"/>
      </rPr>
      <t>)</t>
    </r>
  </si>
  <si>
    <r>
      <t>Dividends (</t>
    </r>
    <r>
      <rPr>
        <i/>
        <sz val="11"/>
        <color theme="1"/>
        <rFont val="Calibri"/>
        <family val="2"/>
        <scheme val="minor"/>
      </rPr>
      <t>Dividende</t>
    </r>
    <r>
      <rPr>
        <sz val="11"/>
        <color theme="1"/>
        <rFont val="Calibri"/>
        <family val="2"/>
        <scheme val="minor"/>
      </rPr>
      <t>)</t>
    </r>
  </si>
  <si>
    <r>
      <t>Fundraising projects (</t>
    </r>
    <r>
      <rPr>
        <i/>
        <sz val="11"/>
        <color theme="1"/>
        <rFont val="Calibri"/>
        <family val="2"/>
        <scheme val="minor"/>
      </rPr>
      <t>Fondsinsamelingsprojekte)</t>
    </r>
  </si>
  <si>
    <r>
      <t>Change in Market Value (</t>
    </r>
    <r>
      <rPr>
        <i/>
        <sz val="11"/>
        <color theme="1"/>
        <rFont val="Calibri"/>
        <family val="2"/>
        <scheme val="minor"/>
      </rPr>
      <t>Markwaarde aanpassing</t>
    </r>
    <r>
      <rPr>
        <sz val="11"/>
        <color theme="1"/>
        <rFont val="Calibri"/>
        <family val="2"/>
        <scheme val="minor"/>
      </rPr>
      <t>)</t>
    </r>
  </si>
  <si>
    <t>IS 8</t>
  </si>
  <si>
    <t>IS 9</t>
  </si>
  <si>
    <t>IS 3.</t>
  </si>
  <si>
    <r>
      <t>MEDIA SALES (</t>
    </r>
    <r>
      <rPr>
        <b/>
        <i/>
        <sz val="11"/>
        <color theme="1"/>
        <rFont val="Calibri"/>
        <family val="2"/>
        <scheme val="minor"/>
      </rPr>
      <t>MEDIA VERKOPE</t>
    </r>
    <r>
      <rPr>
        <b/>
        <sz val="11"/>
        <color theme="1"/>
        <rFont val="Calibri"/>
        <family val="2"/>
        <scheme val="minor"/>
      </rPr>
      <t>)</t>
    </r>
  </si>
  <si>
    <r>
      <t>Thanksgiving (</t>
    </r>
    <r>
      <rPr>
        <i/>
        <sz val="11"/>
        <color theme="1"/>
        <rFont val="Calibri"/>
        <family val="2"/>
        <scheme val="minor"/>
      </rPr>
      <t>Tiendemaand Dankoffers</t>
    </r>
    <r>
      <rPr>
        <sz val="11"/>
        <color theme="1"/>
        <rFont val="Calibri"/>
        <family val="2"/>
        <scheme val="minor"/>
      </rPr>
      <t>)</t>
    </r>
  </si>
  <si>
    <r>
      <t>Once-Off Contributions (</t>
    </r>
    <r>
      <rPr>
        <i/>
        <sz val="11"/>
        <color theme="1"/>
        <rFont val="Calibri"/>
        <family val="2"/>
        <scheme val="minor"/>
      </rPr>
      <t>Eenmalige Bydraes</t>
    </r>
    <r>
      <rPr>
        <sz val="11"/>
        <color theme="1"/>
        <rFont val="Calibri"/>
        <family val="2"/>
        <scheme val="minor"/>
      </rPr>
      <t>)</t>
    </r>
  </si>
  <si>
    <r>
      <t>Monthly Contributions (</t>
    </r>
    <r>
      <rPr>
        <i/>
        <sz val="11"/>
        <color theme="1"/>
        <rFont val="Calibri"/>
        <family val="2"/>
        <scheme val="minor"/>
      </rPr>
      <t>Maandelikse Bydraes</t>
    </r>
    <r>
      <rPr>
        <sz val="11"/>
        <color theme="1"/>
        <rFont val="Calibri"/>
        <family val="2"/>
        <scheme val="minor"/>
      </rPr>
      <t>)</t>
    </r>
  </si>
  <si>
    <r>
      <t>Other (</t>
    </r>
    <r>
      <rPr>
        <i/>
        <sz val="11"/>
        <color theme="1"/>
        <rFont val="Calibri"/>
        <family val="2"/>
        <scheme val="minor"/>
      </rPr>
      <t>Ander</t>
    </r>
    <r>
      <rPr>
        <sz val="11"/>
        <color theme="1"/>
        <rFont val="Calibri"/>
        <family val="2"/>
        <scheme val="minor"/>
      </rPr>
      <t>)</t>
    </r>
  </si>
  <si>
    <r>
      <t>Morning Services (</t>
    </r>
    <r>
      <rPr>
        <i/>
        <sz val="11"/>
        <color theme="1"/>
        <rFont val="Calibri"/>
        <family val="2"/>
        <scheme val="minor"/>
      </rPr>
      <t>Oggenddienste</t>
    </r>
    <r>
      <rPr>
        <sz val="11"/>
        <color theme="1"/>
        <rFont val="Calibri"/>
        <family val="2"/>
        <scheme val="minor"/>
      </rPr>
      <t>)</t>
    </r>
  </si>
  <si>
    <r>
      <t>Evening Services (</t>
    </r>
    <r>
      <rPr>
        <i/>
        <sz val="11"/>
        <color theme="1"/>
        <rFont val="Calibri"/>
        <family val="2"/>
        <scheme val="minor"/>
      </rPr>
      <t>Aanddienste</t>
    </r>
    <r>
      <rPr>
        <sz val="11"/>
        <color theme="1"/>
        <rFont val="Calibri"/>
        <family val="2"/>
        <scheme val="minor"/>
      </rPr>
      <t>)</t>
    </r>
  </si>
  <si>
    <r>
      <t>Special Services (</t>
    </r>
    <r>
      <rPr>
        <i/>
        <sz val="11"/>
        <color theme="1"/>
        <rFont val="Calibri"/>
        <family val="2"/>
        <scheme val="minor"/>
      </rPr>
      <t>Spesiale Dienste</t>
    </r>
    <r>
      <rPr>
        <sz val="11"/>
        <color theme="1"/>
        <rFont val="Calibri"/>
        <family val="2"/>
        <scheme val="minor"/>
      </rPr>
      <t>)</t>
    </r>
  </si>
  <si>
    <r>
      <t>Catechesis Material (</t>
    </r>
    <r>
      <rPr>
        <i/>
        <sz val="11"/>
        <color theme="1"/>
        <rFont val="Calibri"/>
        <family val="2"/>
        <scheme val="minor"/>
      </rPr>
      <t>Kategese Materiaal</t>
    </r>
    <r>
      <rPr>
        <sz val="11"/>
        <color theme="1"/>
        <rFont val="Calibri"/>
        <family val="2"/>
        <scheme val="minor"/>
      </rPr>
      <t>)</t>
    </r>
  </si>
  <si>
    <r>
      <t>Worship CD's (</t>
    </r>
    <r>
      <rPr>
        <i/>
        <sz val="11"/>
        <color theme="1"/>
        <rFont val="Calibri"/>
        <family val="2"/>
        <scheme val="minor"/>
      </rPr>
      <t>Erediens CD's</t>
    </r>
    <r>
      <rPr>
        <sz val="11"/>
        <color theme="1"/>
        <rFont val="Calibri"/>
        <family val="2"/>
        <scheme val="minor"/>
      </rPr>
      <t>)</t>
    </r>
  </si>
  <si>
    <t>IS 4.</t>
  </si>
  <si>
    <r>
      <t>FUNDRAISING PROJECTS (</t>
    </r>
    <r>
      <rPr>
        <b/>
        <i/>
        <sz val="11"/>
        <color theme="1"/>
        <rFont val="Calibri"/>
        <family val="2"/>
        <scheme val="minor"/>
      </rPr>
      <t>FONDSINSAMELINGSPROJEKTE</t>
    </r>
    <r>
      <rPr>
        <b/>
        <sz val="11"/>
        <color theme="1"/>
        <rFont val="Calibri"/>
        <family val="2"/>
        <scheme val="minor"/>
      </rPr>
      <t>)</t>
    </r>
  </si>
  <si>
    <r>
      <t>Income (</t>
    </r>
    <r>
      <rPr>
        <i/>
        <sz val="11"/>
        <color theme="1"/>
        <rFont val="Calibri"/>
        <family val="2"/>
        <scheme val="minor"/>
      </rPr>
      <t>Inkomste</t>
    </r>
    <r>
      <rPr>
        <sz val="11"/>
        <color theme="1"/>
        <rFont val="Calibri"/>
        <family val="2"/>
        <scheme val="minor"/>
      </rPr>
      <t>)</t>
    </r>
  </si>
  <si>
    <r>
      <t>Expenses (</t>
    </r>
    <r>
      <rPr>
        <i/>
        <sz val="11"/>
        <color theme="1"/>
        <rFont val="Calibri"/>
        <family val="2"/>
        <scheme val="minor"/>
      </rPr>
      <t>Uitgawes</t>
    </r>
    <r>
      <rPr>
        <sz val="11"/>
        <color theme="1"/>
        <rFont val="Calibri"/>
        <family val="2"/>
        <scheme val="minor"/>
      </rPr>
      <t>)</t>
    </r>
  </si>
  <si>
    <r>
      <t>INTEREST (</t>
    </r>
    <r>
      <rPr>
        <b/>
        <i/>
        <sz val="11"/>
        <color theme="1"/>
        <rFont val="Calibri"/>
        <family val="2"/>
        <scheme val="minor"/>
      </rPr>
      <t>RENTE</t>
    </r>
    <r>
      <rPr>
        <b/>
        <sz val="11"/>
        <color theme="1"/>
        <rFont val="Calibri"/>
        <family val="2"/>
        <scheme val="minor"/>
      </rPr>
      <t>)</t>
    </r>
  </si>
  <si>
    <t>IS 5.</t>
  </si>
  <si>
    <r>
      <t>Cheque Account (</t>
    </r>
    <r>
      <rPr>
        <i/>
        <sz val="11"/>
        <color theme="1"/>
        <rFont val="Calibri"/>
        <family val="2"/>
        <scheme val="minor"/>
      </rPr>
      <t>Tjekrekening</t>
    </r>
    <r>
      <rPr>
        <sz val="11"/>
        <color theme="1"/>
        <rFont val="Calibri"/>
        <family val="2"/>
        <scheme val="minor"/>
      </rPr>
      <t>)</t>
    </r>
  </si>
  <si>
    <r>
      <t>Savings Account (</t>
    </r>
    <r>
      <rPr>
        <i/>
        <sz val="11"/>
        <color theme="1"/>
        <rFont val="Calibri"/>
        <family val="2"/>
        <scheme val="minor"/>
      </rPr>
      <t>Spaarrekening</t>
    </r>
    <r>
      <rPr>
        <sz val="11"/>
        <color theme="1"/>
        <rFont val="Calibri"/>
        <family val="2"/>
        <scheme val="minor"/>
      </rPr>
      <t>)</t>
    </r>
  </si>
  <si>
    <r>
      <t>Fixed Deposit Account (</t>
    </r>
    <r>
      <rPr>
        <i/>
        <sz val="11"/>
        <color theme="1"/>
        <rFont val="Calibri"/>
        <family val="2"/>
        <scheme val="minor"/>
      </rPr>
      <t>Vaste Deposito Rekening</t>
    </r>
    <r>
      <rPr>
        <sz val="11"/>
        <color theme="1"/>
        <rFont val="Calibri"/>
        <family val="2"/>
        <scheme val="minor"/>
      </rPr>
      <t>)</t>
    </r>
  </si>
  <si>
    <r>
      <t>Rental (</t>
    </r>
    <r>
      <rPr>
        <i/>
        <sz val="11"/>
        <color theme="1"/>
        <rFont val="Calibri"/>
        <family val="2"/>
        <scheme val="minor"/>
      </rPr>
      <t>Huur</t>
    </r>
    <r>
      <rPr>
        <sz val="11"/>
        <color theme="1"/>
        <rFont val="Calibri"/>
        <family val="2"/>
        <scheme val="minor"/>
      </rPr>
      <t>)</t>
    </r>
  </si>
  <si>
    <t>IS 10</t>
  </si>
  <si>
    <r>
      <t>Capital Income (</t>
    </r>
    <r>
      <rPr>
        <i/>
        <sz val="11"/>
        <color theme="1"/>
        <rFont val="Calibri"/>
        <family val="2"/>
        <scheme val="minor"/>
      </rPr>
      <t>Kapitale Inkomste</t>
    </r>
    <r>
      <rPr>
        <sz val="11"/>
        <color theme="1"/>
        <rFont val="Calibri"/>
        <family val="2"/>
        <scheme val="minor"/>
      </rPr>
      <t>)</t>
    </r>
  </si>
  <si>
    <r>
      <rPr>
        <b/>
        <sz val="11"/>
        <color theme="1"/>
        <rFont val="Calibri"/>
        <family val="2"/>
        <scheme val="minor"/>
      </rPr>
      <t>OTHER INCOME</t>
    </r>
    <r>
      <rPr>
        <sz val="11"/>
        <color theme="1"/>
        <rFont val="Calibri"/>
        <family val="2"/>
        <scheme val="minor"/>
      </rPr>
      <t xml:space="preserve"> (</t>
    </r>
    <r>
      <rPr>
        <b/>
        <sz val="11"/>
        <color theme="1"/>
        <rFont val="Calibri"/>
        <family val="2"/>
        <scheme val="minor"/>
      </rPr>
      <t>ANDER INKOMSTE</t>
    </r>
    <r>
      <rPr>
        <sz val="11"/>
        <color theme="1"/>
        <rFont val="Calibri"/>
        <family val="2"/>
        <scheme val="minor"/>
      </rPr>
      <t>)</t>
    </r>
  </si>
  <si>
    <r>
      <t>Irregular Income (</t>
    </r>
    <r>
      <rPr>
        <i/>
        <sz val="11"/>
        <color theme="1"/>
        <rFont val="Calibri"/>
        <family val="2"/>
        <scheme val="minor"/>
      </rPr>
      <t>Ongewone Inkomste</t>
    </r>
    <r>
      <rPr>
        <sz val="11"/>
        <color theme="1"/>
        <rFont val="Calibri"/>
        <family val="2"/>
        <scheme val="minor"/>
      </rPr>
      <t>)</t>
    </r>
  </si>
  <si>
    <r>
      <t>Officers (</t>
    </r>
    <r>
      <rPr>
        <i/>
        <sz val="11"/>
        <color theme="1"/>
        <rFont val="Calibri"/>
        <family val="2"/>
        <scheme val="minor"/>
      </rPr>
      <t>Amptenare</t>
    </r>
    <r>
      <rPr>
        <sz val="11"/>
        <color theme="1"/>
        <rFont val="Calibri"/>
        <family val="2"/>
        <scheme val="minor"/>
      </rPr>
      <t>)</t>
    </r>
  </si>
  <si>
    <r>
      <t>Temporary and Relief Staff (</t>
    </r>
    <r>
      <rPr>
        <i/>
        <sz val="11"/>
        <color theme="1"/>
        <rFont val="Calibri"/>
        <family val="2"/>
        <scheme val="minor"/>
      </rPr>
      <t>Tydelike en Afloswerkers</t>
    </r>
    <r>
      <rPr>
        <sz val="11"/>
        <color theme="1"/>
        <rFont val="Calibri"/>
        <family val="2"/>
        <scheme val="minor"/>
      </rPr>
      <t>)</t>
    </r>
  </si>
  <si>
    <r>
      <t>ADMINISTRATIVE COSTS (</t>
    </r>
    <r>
      <rPr>
        <b/>
        <i/>
        <sz val="11"/>
        <color theme="1"/>
        <rFont val="Calibri"/>
        <family val="2"/>
        <scheme val="minor"/>
      </rPr>
      <t>ADMINISTRATIEWE KOSTE)</t>
    </r>
  </si>
  <si>
    <r>
      <t>Communication (</t>
    </r>
    <r>
      <rPr>
        <i/>
        <sz val="11"/>
        <color theme="1"/>
        <rFont val="Calibri"/>
        <family val="2"/>
        <scheme val="minor"/>
      </rPr>
      <t>Kommunikasie</t>
    </r>
    <r>
      <rPr>
        <sz val="11"/>
        <color theme="1"/>
        <rFont val="Calibri"/>
        <family val="2"/>
        <scheme val="minor"/>
      </rPr>
      <t>)</t>
    </r>
  </si>
  <si>
    <r>
      <t>Auditing Fees (</t>
    </r>
    <r>
      <rPr>
        <i/>
        <sz val="11"/>
        <color theme="1"/>
        <rFont val="Calibri"/>
        <family val="2"/>
        <scheme val="minor"/>
      </rPr>
      <t>Ouditfooie</t>
    </r>
    <r>
      <rPr>
        <sz val="11"/>
        <color theme="1"/>
        <rFont val="Calibri"/>
        <family val="2"/>
        <scheme val="minor"/>
      </rPr>
      <t>)</t>
    </r>
  </si>
  <si>
    <r>
      <t>Investment Costs (</t>
    </r>
    <r>
      <rPr>
        <i/>
        <sz val="11"/>
        <color theme="1"/>
        <rFont val="Calibri"/>
        <family val="2"/>
        <scheme val="minor"/>
      </rPr>
      <t>Beleggingskoste</t>
    </r>
    <r>
      <rPr>
        <sz val="11"/>
        <color theme="1"/>
        <rFont val="Calibri"/>
        <family val="2"/>
        <scheme val="minor"/>
      </rPr>
      <t>)</t>
    </r>
  </si>
  <si>
    <r>
      <t>CONGREGATIONAL COSTS (</t>
    </r>
    <r>
      <rPr>
        <b/>
        <i/>
        <sz val="11"/>
        <color theme="1"/>
        <rFont val="Calibri"/>
        <family val="2"/>
        <scheme val="minor"/>
      </rPr>
      <t>KERKLIKE KOSTE</t>
    </r>
    <r>
      <rPr>
        <b/>
        <sz val="11"/>
        <color theme="1"/>
        <rFont val="Calibri"/>
        <family val="2"/>
        <scheme val="minor"/>
      </rPr>
      <t>)</t>
    </r>
  </si>
  <si>
    <r>
      <t>MINISTRY COSTS (</t>
    </r>
    <r>
      <rPr>
        <b/>
        <i/>
        <sz val="11"/>
        <color theme="1"/>
        <rFont val="Calibri"/>
        <family val="2"/>
        <scheme val="minor"/>
      </rPr>
      <t>BEDIENINGSUITGAWES</t>
    </r>
    <r>
      <rPr>
        <b/>
        <sz val="11"/>
        <color theme="1"/>
        <rFont val="Calibri"/>
        <family val="2"/>
        <scheme val="minor"/>
      </rPr>
      <t>)</t>
    </r>
  </si>
  <si>
    <r>
      <t>Witnessing (</t>
    </r>
    <r>
      <rPr>
        <i/>
        <sz val="11"/>
        <color theme="1"/>
        <rFont val="Calibri"/>
        <family val="2"/>
        <scheme val="minor"/>
      </rPr>
      <t>Getuienis</t>
    </r>
    <r>
      <rPr>
        <sz val="11"/>
        <color theme="1"/>
        <rFont val="Calibri"/>
        <family val="2"/>
        <scheme val="minor"/>
      </rPr>
      <t>)</t>
    </r>
  </si>
  <si>
    <r>
      <t>Ministers (</t>
    </r>
    <r>
      <rPr>
        <i/>
        <sz val="11"/>
        <color theme="1"/>
        <rFont val="Calibri"/>
        <family val="2"/>
        <scheme val="minor"/>
      </rPr>
      <t>Leraars</t>
    </r>
    <r>
      <rPr>
        <sz val="11"/>
        <color theme="1"/>
        <rFont val="Calibri"/>
        <family val="2"/>
        <scheme val="minor"/>
      </rPr>
      <t>)</t>
    </r>
  </si>
  <si>
    <r>
      <t>Leave Provision (</t>
    </r>
    <r>
      <rPr>
        <i/>
        <sz val="11"/>
        <color theme="1"/>
        <rFont val="Calibri"/>
        <family val="2"/>
        <scheme val="minor"/>
      </rPr>
      <t>Verlofvoorsiening</t>
    </r>
    <r>
      <rPr>
        <sz val="11"/>
        <color theme="1"/>
        <rFont val="Calibri"/>
        <family val="2"/>
        <scheme val="minor"/>
      </rPr>
      <t>)</t>
    </r>
  </si>
  <si>
    <r>
      <t>SURPLUS/LOSS (</t>
    </r>
    <r>
      <rPr>
        <b/>
        <i/>
        <sz val="11"/>
        <color theme="1"/>
        <rFont val="Calibri"/>
        <family val="2"/>
        <scheme val="minor"/>
      </rPr>
      <t>SURPLUS/TEKORT</t>
    </r>
    <r>
      <rPr>
        <b/>
        <sz val="11"/>
        <color theme="1"/>
        <rFont val="Calibri"/>
        <family val="2"/>
        <scheme val="minor"/>
      </rPr>
      <t>)</t>
    </r>
  </si>
  <si>
    <r>
      <rPr>
        <b/>
        <sz val="11"/>
        <color theme="1"/>
        <rFont val="Calibri"/>
        <family val="2"/>
        <scheme val="minor"/>
      </rPr>
      <t>OTHER EXPENSES</t>
    </r>
    <r>
      <rPr>
        <sz val="11"/>
        <color theme="1"/>
        <rFont val="Calibri"/>
        <family val="2"/>
        <scheme val="minor"/>
      </rPr>
      <t xml:space="preserve"> (</t>
    </r>
    <r>
      <rPr>
        <b/>
        <sz val="11"/>
        <color theme="1"/>
        <rFont val="Calibri"/>
        <family val="2"/>
        <scheme val="minor"/>
      </rPr>
      <t>ANDER UITGAWES</t>
    </r>
    <r>
      <rPr>
        <sz val="11"/>
        <color theme="1"/>
        <rFont val="Calibri"/>
        <family val="2"/>
        <scheme val="minor"/>
      </rPr>
      <t>)</t>
    </r>
  </si>
  <si>
    <t>IS 6.</t>
  </si>
  <si>
    <r>
      <t>RENTAL (</t>
    </r>
    <r>
      <rPr>
        <b/>
        <i/>
        <sz val="11"/>
        <color theme="1"/>
        <rFont val="Calibri"/>
        <family val="2"/>
        <scheme val="minor"/>
      </rPr>
      <t>HUURINKOMSTE</t>
    </r>
    <r>
      <rPr>
        <b/>
        <sz val="11"/>
        <color theme="1"/>
        <rFont val="Calibri"/>
        <family val="2"/>
        <scheme val="minor"/>
      </rPr>
      <t>)</t>
    </r>
  </si>
  <si>
    <r>
      <t>DIVIDENDS (</t>
    </r>
    <r>
      <rPr>
        <b/>
        <i/>
        <sz val="11"/>
        <color theme="1"/>
        <rFont val="Calibri"/>
        <family val="2"/>
        <scheme val="minor"/>
      </rPr>
      <t>DIVIDENDE</t>
    </r>
    <r>
      <rPr>
        <b/>
        <sz val="11"/>
        <color theme="1"/>
        <rFont val="Calibri"/>
        <family val="2"/>
        <scheme val="minor"/>
      </rPr>
      <t>)</t>
    </r>
  </si>
  <si>
    <t>IS 7.</t>
  </si>
  <si>
    <t>IS 8.</t>
  </si>
  <si>
    <r>
      <t>MARKET VALUE ADJUSTMENT (</t>
    </r>
    <r>
      <rPr>
        <b/>
        <i/>
        <sz val="11"/>
        <color theme="1"/>
        <rFont val="Calibri"/>
        <family val="2"/>
        <scheme val="minor"/>
      </rPr>
      <t>MARKETWAARDE AANPASSING</t>
    </r>
    <r>
      <rPr>
        <b/>
        <sz val="11"/>
        <color theme="1"/>
        <rFont val="Calibri"/>
        <family val="2"/>
        <scheme val="minor"/>
      </rPr>
      <t>)</t>
    </r>
  </si>
  <si>
    <r>
      <t>Market Value Adjustment (</t>
    </r>
    <r>
      <rPr>
        <i/>
        <sz val="11"/>
        <color theme="1"/>
        <rFont val="Calibri"/>
        <family val="2"/>
        <scheme val="minor"/>
      </rPr>
      <t>Markwaarde aanpassing</t>
    </r>
    <r>
      <rPr>
        <sz val="11"/>
        <color theme="1"/>
        <rFont val="Calibri"/>
        <family val="2"/>
        <scheme val="minor"/>
      </rPr>
      <t>)</t>
    </r>
  </si>
  <si>
    <t>IS 9.</t>
  </si>
  <si>
    <r>
      <t>OTHER TRADING INCOME (</t>
    </r>
    <r>
      <rPr>
        <b/>
        <i/>
        <sz val="11"/>
        <color theme="1"/>
        <rFont val="Calibri"/>
        <family val="2"/>
        <scheme val="minor"/>
      </rPr>
      <t>ANDER HANDELSINKOMSTE</t>
    </r>
    <r>
      <rPr>
        <b/>
        <sz val="11"/>
        <color theme="1"/>
        <rFont val="Calibri"/>
        <family val="2"/>
        <scheme val="minor"/>
      </rPr>
      <t>)</t>
    </r>
  </si>
  <si>
    <r>
      <t>Other Trading Income (</t>
    </r>
    <r>
      <rPr>
        <i/>
        <sz val="11"/>
        <color theme="1"/>
        <rFont val="Calibri"/>
        <family val="2"/>
        <scheme val="minor"/>
      </rPr>
      <t>Ander Handelsinkomste</t>
    </r>
    <r>
      <rPr>
        <sz val="11"/>
        <color theme="1"/>
        <rFont val="Calibri"/>
        <family val="2"/>
        <scheme val="minor"/>
      </rPr>
      <t>)</t>
    </r>
  </si>
  <si>
    <r>
      <t>CAPITAL OR IRREGULAR INCOME (</t>
    </r>
    <r>
      <rPr>
        <b/>
        <i/>
        <sz val="11"/>
        <color theme="1"/>
        <rFont val="Calibri"/>
        <family val="2"/>
        <scheme val="minor"/>
      </rPr>
      <t>KAPITAAL OF ONGEWONE INKOMSTE)</t>
    </r>
  </si>
  <si>
    <r>
      <t>Profit on Sale of Shares (</t>
    </r>
    <r>
      <rPr>
        <i/>
        <sz val="11"/>
        <color theme="1"/>
        <rFont val="Calibri"/>
        <family val="2"/>
        <scheme val="minor"/>
      </rPr>
      <t>Wins met Verkoop van Aandele</t>
    </r>
    <r>
      <rPr>
        <sz val="11"/>
        <color theme="1"/>
        <rFont val="Calibri"/>
        <family val="2"/>
        <scheme val="minor"/>
      </rPr>
      <t>)</t>
    </r>
  </si>
  <si>
    <r>
      <t>Once-off Extraordinary Donation (</t>
    </r>
    <r>
      <rPr>
        <i/>
        <sz val="11"/>
        <color theme="1"/>
        <rFont val="Calibri"/>
        <family val="2"/>
        <scheme val="minor"/>
      </rPr>
      <t>Eenmalige Buitengewone Donasie</t>
    </r>
    <r>
      <rPr>
        <sz val="11"/>
        <color theme="1"/>
        <rFont val="Calibri"/>
        <family val="2"/>
        <scheme val="minor"/>
      </rPr>
      <t>)</t>
    </r>
  </si>
  <si>
    <r>
      <t>Bequest (</t>
    </r>
    <r>
      <rPr>
        <i/>
        <sz val="11"/>
        <color theme="1"/>
        <rFont val="Calibri"/>
        <family val="2"/>
        <scheme val="minor"/>
      </rPr>
      <t>Erflating</t>
    </r>
    <r>
      <rPr>
        <sz val="11"/>
        <color theme="1"/>
        <rFont val="Calibri"/>
        <family val="2"/>
        <scheme val="minor"/>
      </rPr>
      <t>)</t>
    </r>
  </si>
  <si>
    <r>
      <t xml:space="preserve">TOTAL INCOME (TOTALE </t>
    </r>
    <r>
      <rPr>
        <b/>
        <i/>
        <sz val="12"/>
        <color theme="1"/>
        <rFont val="Calibri"/>
        <family val="2"/>
        <scheme val="minor"/>
      </rPr>
      <t>INKOMSTE</t>
    </r>
    <r>
      <rPr>
        <b/>
        <sz val="12"/>
        <color theme="1"/>
        <rFont val="Calibri"/>
        <family val="2"/>
        <scheme val="minor"/>
      </rPr>
      <t>)</t>
    </r>
  </si>
  <si>
    <r>
      <t xml:space="preserve">TOTAL EXPENDITURE (TOTALE </t>
    </r>
    <r>
      <rPr>
        <b/>
        <i/>
        <sz val="12"/>
        <color theme="1"/>
        <rFont val="Calibri"/>
        <family val="2"/>
        <scheme val="minor"/>
      </rPr>
      <t>UITGAWES</t>
    </r>
    <r>
      <rPr>
        <b/>
        <sz val="12"/>
        <color theme="1"/>
        <rFont val="Calibri"/>
        <family val="2"/>
        <scheme val="minor"/>
      </rPr>
      <t>)</t>
    </r>
  </si>
  <si>
    <r>
      <t>Basic salary (</t>
    </r>
    <r>
      <rPr>
        <i/>
        <sz val="11"/>
        <color theme="1"/>
        <rFont val="Calibri"/>
        <family val="2"/>
        <scheme val="minor"/>
      </rPr>
      <t>Traktement</t>
    </r>
    <r>
      <rPr>
        <sz val="11"/>
        <color theme="1"/>
        <rFont val="Calibri"/>
        <family val="2"/>
        <scheme val="minor"/>
      </rPr>
      <t>)</t>
    </r>
  </si>
  <si>
    <r>
      <t>Bonus (</t>
    </r>
    <r>
      <rPr>
        <i/>
        <sz val="11"/>
        <color theme="1"/>
        <rFont val="Calibri"/>
        <family val="2"/>
        <scheme val="minor"/>
      </rPr>
      <t>Bonus</t>
    </r>
    <r>
      <rPr>
        <sz val="11"/>
        <color theme="1"/>
        <rFont val="Calibri"/>
        <family val="2"/>
        <scheme val="minor"/>
      </rPr>
      <t>)</t>
    </r>
  </si>
  <si>
    <r>
      <t>Housing Allowance (</t>
    </r>
    <r>
      <rPr>
        <i/>
        <sz val="11"/>
        <color theme="1"/>
        <rFont val="Calibri"/>
        <family val="2"/>
        <scheme val="minor"/>
      </rPr>
      <t>Behuisingsubsidie</t>
    </r>
    <r>
      <rPr>
        <sz val="11"/>
        <color theme="1"/>
        <rFont val="Calibri"/>
        <family val="2"/>
        <scheme val="minor"/>
      </rPr>
      <t>)</t>
    </r>
  </si>
  <si>
    <r>
      <t>Travel Allowance (</t>
    </r>
    <r>
      <rPr>
        <i/>
        <sz val="11"/>
        <color theme="1"/>
        <rFont val="Calibri"/>
        <family val="2"/>
        <scheme val="minor"/>
      </rPr>
      <t>Reistoelaag</t>
    </r>
    <r>
      <rPr>
        <sz val="11"/>
        <color theme="1"/>
        <rFont val="Calibri"/>
        <family val="2"/>
        <scheme val="minor"/>
      </rPr>
      <t>)</t>
    </r>
  </si>
  <si>
    <r>
      <t>Medical Subsidy (</t>
    </r>
    <r>
      <rPr>
        <i/>
        <sz val="11"/>
        <color theme="1"/>
        <rFont val="Calibri"/>
        <family val="2"/>
        <scheme val="minor"/>
      </rPr>
      <t>Mediese subsidie</t>
    </r>
    <r>
      <rPr>
        <sz val="11"/>
        <color theme="1"/>
        <rFont val="Calibri"/>
        <family val="2"/>
        <scheme val="minor"/>
      </rPr>
      <t>)</t>
    </r>
  </si>
  <si>
    <r>
      <t>Computer Allowance (</t>
    </r>
    <r>
      <rPr>
        <i/>
        <sz val="11"/>
        <color theme="1"/>
        <rFont val="Calibri"/>
        <family val="2"/>
        <scheme val="minor"/>
      </rPr>
      <t>Rekenaartoelaag</t>
    </r>
    <r>
      <rPr>
        <sz val="11"/>
        <color theme="1"/>
        <rFont val="Calibri"/>
        <family val="2"/>
        <scheme val="minor"/>
      </rPr>
      <t>)</t>
    </r>
  </si>
  <si>
    <r>
      <t>Telephone Allowance (</t>
    </r>
    <r>
      <rPr>
        <i/>
        <sz val="11"/>
        <color theme="1"/>
        <rFont val="Calibri"/>
        <family val="2"/>
        <scheme val="minor"/>
      </rPr>
      <t>Telefoon Toelaag</t>
    </r>
    <r>
      <rPr>
        <sz val="11"/>
        <color theme="1"/>
        <rFont val="Calibri"/>
        <family val="2"/>
        <scheme val="minor"/>
      </rPr>
      <t>)</t>
    </r>
  </si>
  <si>
    <r>
      <t>Electricity Allowance (</t>
    </r>
    <r>
      <rPr>
        <i/>
        <sz val="11"/>
        <color theme="1"/>
        <rFont val="Calibri"/>
        <family val="2"/>
        <scheme val="minor"/>
      </rPr>
      <t>Elektrisiteit Toelaag</t>
    </r>
    <r>
      <rPr>
        <sz val="11"/>
        <color theme="1"/>
        <rFont val="Calibri"/>
        <family val="2"/>
        <scheme val="minor"/>
      </rPr>
      <t>)</t>
    </r>
  </si>
  <si>
    <r>
      <t>Other Allowance (</t>
    </r>
    <r>
      <rPr>
        <i/>
        <sz val="11"/>
        <color theme="1"/>
        <rFont val="Calibri"/>
        <family val="2"/>
        <scheme val="minor"/>
      </rPr>
      <t>Ander Toelaag</t>
    </r>
    <r>
      <rPr>
        <sz val="11"/>
        <color theme="1"/>
        <rFont val="Calibri"/>
        <family val="2"/>
        <scheme val="minor"/>
      </rPr>
      <t>)</t>
    </r>
  </si>
  <si>
    <r>
      <t>Pension Employer Contribution (</t>
    </r>
    <r>
      <rPr>
        <i/>
        <sz val="11"/>
        <color theme="1"/>
        <rFont val="Calibri"/>
        <family val="2"/>
        <scheme val="minor"/>
      </rPr>
      <t>Pensioen Werkgewer Bydrae</t>
    </r>
    <r>
      <rPr>
        <sz val="11"/>
        <color theme="1"/>
        <rFont val="Calibri"/>
        <family val="2"/>
        <scheme val="minor"/>
      </rPr>
      <t>)</t>
    </r>
  </si>
  <si>
    <r>
      <t>Group Life Employer Contribution (</t>
    </r>
    <r>
      <rPr>
        <i/>
        <sz val="11"/>
        <color theme="1"/>
        <rFont val="Calibri"/>
        <family val="2"/>
        <scheme val="minor"/>
      </rPr>
      <t>Groepversekering Werkgewer Bydrae</t>
    </r>
    <r>
      <rPr>
        <sz val="11"/>
        <color theme="1"/>
        <rFont val="Calibri"/>
        <family val="2"/>
        <scheme val="minor"/>
      </rPr>
      <t>)</t>
    </r>
  </si>
  <si>
    <r>
      <t>Spouse Insurance Emp. Contr. (</t>
    </r>
    <r>
      <rPr>
        <i/>
        <sz val="11"/>
        <color theme="1"/>
        <rFont val="Calibri"/>
        <family val="2"/>
        <scheme val="minor"/>
      </rPr>
      <t>Gadeversekering Werkgewer Bydrae</t>
    </r>
    <r>
      <rPr>
        <sz val="11"/>
        <color theme="1"/>
        <rFont val="Calibri"/>
        <family val="2"/>
        <scheme val="minor"/>
      </rPr>
      <t>)</t>
    </r>
  </si>
  <si>
    <r>
      <t>Lump Sum Disability Emp. Contr. (</t>
    </r>
    <r>
      <rPr>
        <i/>
        <sz val="11"/>
        <color theme="1"/>
        <rFont val="Calibri"/>
        <family val="2"/>
        <scheme val="minor"/>
      </rPr>
      <t>Enkelbedrag Ongeskiktheid Werkg. Bydrae</t>
    </r>
    <r>
      <rPr>
        <sz val="11"/>
        <color theme="1"/>
        <rFont val="Calibri"/>
        <family val="2"/>
        <scheme val="minor"/>
      </rPr>
      <t>)</t>
    </r>
  </si>
  <si>
    <r>
      <t>Competence Allowance (</t>
    </r>
    <r>
      <rPr>
        <i/>
        <sz val="11"/>
        <color theme="1"/>
        <rFont val="Calibri"/>
        <family val="2"/>
        <scheme val="minor"/>
      </rPr>
      <t>Bevoegdheidskoste ABR</t>
    </r>
    <r>
      <rPr>
        <sz val="11"/>
        <color theme="1"/>
        <rFont val="Calibri"/>
        <family val="2"/>
        <scheme val="minor"/>
      </rPr>
      <t>)</t>
    </r>
  </si>
  <si>
    <r>
      <t>Basic salary (</t>
    </r>
    <r>
      <rPr>
        <i/>
        <sz val="11"/>
        <color theme="1"/>
        <rFont val="Calibri"/>
        <family val="2"/>
        <scheme val="minor"/>
      </rPr>
      <t>Basiese Salaris</t>
    </r>
    <r>
      <rPr>
        <sz val="11"/>
        <color theme="1"/>
        <rFont val="Calibri"/>
        <family val="2"/>
        <scheme val="minor"/>
      </rPr>
      <t>)</t>
    </r>
  </si>
  <si>
    <r>
      <t>TEMPORARY AND RELIEF STAFF (</t>
    </r>
    <r>
      <rPr>
        <b/>
        <i/>
        <sz val="11"/>
        <color theme="1"/>
        <rFont val="Calibri"/>
        <family val="2"/>
        <scheme val="minor"/>
      </rPr>
      <t>TYDELIKE EN AFLOSWERKERS</t>
    </r>
    <r>
      <rPr>
        <b/>
        <sz val="11"/>
        <color theme="1"/>
        <rFont val="Calibri"/>
        <family val="2"/>
        <scheme val="minor"/>
      </rPr>
      <t>)</t>
    </r>
  </si>
  <si>
    <r>
      <t>Relief Ministers (</t>
    </r>
    <r>
      <rPr>
        <i/>
        <sz val="11"/>
        <color theme="1"/>
        <rFont val="Calibri"/>
        <family val="2"/>
        <scheme val="minor"/>
      </rPr>
      <t>Aflos Leraars</t>
    </r>
    <r>
      <rPr>
        <sz val="11"/>
        <color theme="1"/>
        <rFont val="Calibri"/>
        <family val="2"/>
        <scheme val="minor"/>
      </rPr>
      <t>)</t>
    </r>
  </si>
  <si>
    <r>
      <t>Verger (</t>
    </r>
    <r>
      <rPr>
        <i/>
        <sz val="11"/>
        <color theme="1"/>
        <rFont val="Calibri"/>
        <family val="2"/>
        <scheme val="minor"/>
      </rPr>
      <t>Koster</t>
    </r>
    <r>
      <rPr>
        <sz val="11"/>
        <color theme="1"/>
        <rFont val="Calibri"/>
        <family val="2"/>
        <scheme val="minor"/>
      </rPr>
      <t>)</t>
    </r>
  </si>
  <si>
    <r>
      <t>LEAVE PROVISION (</t>
    </r>
    <r>
      <rPr>
        <b/>
        <i/>
        <sz val="11"/>
        <color theme="1"/>
        <rFont val="Calibri"/>
        <family val="2"/>
        <scheme val="minor"/>
      </rPr>
      <t>VERLOFVOORSIENING</t>
    </r>
    <r>
      <rPr>
        <b/>
        <sz val="11"/>
        <color theme="1"/>
        <rFont val="Calibri"/>
        <family val="2"/>
        <scheme val="minor"/>
      </rPr>
      <t>)</t>
    </r>
  </si>
  <si>
    <r>
      <t>STATUTORY COSTS (</t>
    </r>
    <r>
      <rPr>
        <b/>
        <i/>
        <sz val="11"/>
        <color theme="1"/>
        <rFont val="Calibri"/>
        <family val="2"/>
        <scheme val="minor"/>
      </rPr>
      <t>STATUTÊRE KOSTE</t>
    </r>
    <r>
      <rPr>
        <b/>
        <sz val="11"/>
        <color theme="1"/>
        <rFont val="Calibri"/>
        <family val="2"/>
        <scheme val="minor"/>
      </rPr>
      <t>)</t>
    </r>
  </si>
  <si>
    <r>
      <t>Unemployment Insurance Fund (</t>
    </r>
    <r>
      <rPr>
        <i/>
        <sz val="11"/>
        <color theme="1"/>
        <rFont val="Calibri"/>
        <family val="2"/>
        <scheme val="minor"/>
      </rPr>
      <t>Werkloosheidversekeringsfonds</t>
    </r>
    <r>
      <rPr>
        <sz val="11"/>
        <color theme="1"/>
        <rFont val="Calibri"/>
        <family val="2"/>
        <scheme val="minor"/>
      </rPr>
      <t>)</t>
    </r>
  </si>
  <si>
    <r>
      <t>Workmen's Compensation Fund (</t>
    </r>
    <r>
      <rPr>
        <i/>
        <sz val="11"/>
        <color theme="1"/>
        <rFont val="Calibri"/>
        <family val="2"/>
        <scheme val="minor"/>
      </rPr>
      <t>Werkersfonds Vergoedingskommissaris</t>
    </r>
    <r>
      <rPr>
        <sz val="11"/>
        <color theme="1"/>
        <rFont val="Calibri"/>
        <family val="2"/>
        <scheme val="minor"/>
      </rPr>
      <t>)</t>
    </r>
  </si>
  <si>
    <r>
      <t>Equipment Hire (</t>
    </r>
    <r>
      <rPr>
        <i/>
        <sz val="11"/>
        <color theme="1"/>
        <rFont val="Calibri"/>
        <family val="2"/>
        <scheme val="minor"/>
      </rPr>
      <t>Huur van Toerusting</t>
    </r>
    <r>
      <rPr>
        <sz val="11"/>
        <color theme="1"/>
        <rFont val="Calibri"/>
        <family val="2"/>
        <scheme val="minor"/>
      </rPr>
      <t>)</t>
    </r>
  </si>
  <si>
    <r>
      <t>Property Rental (</t>
    </r>
    <r>
      <rPr>
        <i/>
        <sz val="11"/>
        <color theme="1"/>
        <rFont val="Calibri"/>
        <family val="2"/>
        <scheme val="minor"/>
      </rPr>
      <t>Huur van Eiendom</t>
    </r>
    <r>
      <rPr>
        <sz val="11"/>
        <color theme="1"/>
        <rFont val="Calibri"/>
        <family val="2"/>
        <scheme val="minor"/>
      </rPr>
      <t>)</t>
    </r>
  </si>
  <si>
    <r>
      <t>COMMUNICATION COSTS (</t>
    </r>
    <r>
      <rPr>
        <b/>
        <i/>
        <sz val="11"/>
        <color theme="1"/>
        <rFont val="Calibri"/>
        <family val="2"/>
        <scheme val="minor"/>
      </rPr>
      <t>KOMMUNIKASIE KOSTE</t>
    </r>
    <r>
      <rPr>
        <b/>
        <sz val="11"/>
        <color theme="1"/>
        <rFont val="Calibri"/>
        <family val="2"/>
        <scheme val="minor"/>
      </rPr>
      <t>)</t>
    </r>
  </si>
  <si>
    <r>
      <t>Website (</t>
    </r>
    <r>
      <rPr>
        <i/>
        <sz val="11"/>
        <color theme="1"/>
        <rFont val="Calibri"/>
        <family val="2"/>
        <scheme val="minor"/>
      </rPr>
      <t>Webwerf</t>
    </r>
    <r>
      <rPr>
        <sz val="11"/>
        <color theme="1"/>
        <rFont val="Calibri"/>
        <family val="2"/>
        <scheme val="minor"/>
      </rPr>
      <t>)</t>
    </r>
  </si>
  <si>
    <r>
      <t>Furniture and Equipment Costs (</t>
    </r>
    <r>
      <rPr>
        <i/>
        <sz val="11"/>
        <color theme="1"/>
        <rFont val="Calibri"/>
        <family val="2"/>
        <scheme val="minor"/>
      </rPr>
      <t>Meubel en Toerusting Koste</t>
    </r>
    <r>
      <rPr>
        <sz val="11"/>
        <color theme="1"/>
        <rFont val="Calibri"/>
        <family val="2"/>
        <scheme val="minor"/>
      </rPr>
      <t>)</t>
    </r>
  </si>
  <si>
    <r>
      <t>PROFESSIONAL FEES (</t>
    </r>
    <r>
      <rPr>
        <b/>
        <i/>
        <sz val="11"/>
        <color theme="1"/>
        <rFont val="Calibri"/>
        <family val="2"/>
        <scheme val="minor"/>
      </rPr>
      <t>PROFESSIONELE FOOIE</t>
    </r>
    <r>
      <rPr>
        <b/>
        <sz val="11"/>
        <color theme="1"/>
        <rFont val="Calibri"/>
        <family val="2"/>
        <scheme val="minor"/>
      </rPr>
      <t>)</t>
    </r>
  </si>
  <si>
    <r>
      <t>FURNITURE &amp; EQUIPMENT COSTS (</t>
    </r>
    <r>
      <rPr>
        <b/>
        <i/>
        <sz val="11"/>
        <color theme="1"/>
        <rFont val="Calibri"/>
        <family val="2"/>
        <scheme val="minor"/>
      </rPr>
      <t>MEUBEL &amp; TOERUSTING KOSTE</t>
    </r>
    <r>
      <rPr>
        <b/>
        <sz val="11"/>
        <color theme="1"/>
        <rFont val="Calibri"/>
        <family val="2"/>
        <scheme val="minor"/>
      </rPr>
      <t>)</t>
    </r>
  </si>
  <si>
    <r>
      <t>PROPERTY COSTS (</t>
    </r>
    <r>
      <rPr>
        <b/>
        <i/>
        <sz val="11"/>
        <color theme="1"/>
        <rFont val="Calibri"/>
        <family val="2"/>
        <scheme val="minor"/>
      </rPr>
      <t>EIENDOM KOSTE</t>
    </r>
    <r>
      <rPr>
        <b/>
        <sz val="11"/>
        <color theme="1"/>
        <rFont val="Calibri"/>
        <family val="2"/>
        <scheme val="minor"/>
      </rPr>
      <t>)</t>
    </r>
  </si>
  <si>
    <r>
      <t>Property Costs (</t>
    </r>
    <r>
      <rPr>
        <i/>
        <sz val="11"/>
        <color theme="1"/>
        <rFont val="Calibri"/>
        <family val="2"/>
        <scheme val="minor"/>
      </rPr>
      <t>Eiendomverwante Koste</t>
    </r>
    <r>
      <rPr>
        <sz val="11"/>
        <color theme="1"/>
        <rFont val="Calibri"/>
        <family val="2"/>
        <scheme val="minor"/>
      </rPr>
      <t>)</t>
    </r>
  </si>
  <si>
    <r>
      <t>Rental Paid (</t>
    </r>
    <r>
      <rPr>
        <i/>
        <sz val="11"/>
        <color theme="1"/>
        <rFont val="Calibri"/>
        <family val="2"/>
        <scheme val="minor"/>
      </rPr>
      <t>Huur Betaal</t>
    </r>
    <r>
      <rPr>
        <sz val="11"/>
        <color theme="1"/>
        <rFont val="Calibri"/>
        <family val="2"/>
        <scheme val="minor"/>
      </rPr>
      <t>)</t>
    </r>
  </si>
  <si>
    <r>
      <t>Office Expenses (</t>
    </r>
    <r>
      <rPr>
        <i/>
        <sz val="11"/>
        <color theme="1"/>
        <rFont val="Calibri"/>
        <family val="2"/>
        <scheme val="minor"/>
      </rPr>
      <t>Kantoor Kostes</t>
    </r>
    <r>
      <rPr>
        <sz val="11"/>
        <color theme="1"/>
        <rFont val="Calibri"/>
        <family val="2"/>
        <scheme val="minor"/>
      </rPr>
      <t>)</t>
    </r>
  </si>
  <si>
    <r>
      <t>OFFICE EXPENSES (</t>
    </r>
    <r>
      <rPr>
        <b/>
        <i/>
        <sz val="11"/>
        <color theme="1"/>
        <rFont val="Calibri"/>
        <family val="2"/>
        <scheme val="minor"/>
      </rPr>
      <t>KANTOOR KOSTE</t>
    </r>
    <r>
      <rPr>
        <b/>
        <sz val="11"/>
        <color theme="1"/>
        <rFont val="Calibri"/>
        <family val="2"/>
        <scheme val="minor"/>
      </rPr>
      <t>)</t>
    </r>
  </si>
  <si>
    <r>
      <t>Accounting Fees (</t>
    </r>
    <r>
      <rPr>
        <i/>
        <sz val="11"/>
        <color theme="1"/>
        <rFont val="Calibri"/>
        <family val="2"/>
        <scheme val="minor"/>
      </rPr>
      <t>Rekeningkundige Fooie</t>
    </r>
    <r>
      <rPr>
        <sz val="11"/>
        <color theme="1"/>
        <rFont val="Calibri"/>
        <family val="2"/>
        <scheme val="minor"/>
      </rPr>
      <t>)</t>
    </r>
  </si>
  <si>
    <r>
      <t>Equipment Maintenance (</t>
    </r>
    <r>
      <rPr>
        <i/>
        <sz val="11"/>
        <color theme="1"/>
        <rFont val="Calibri"/>
        <family val="2"/>
        <scheme val="minor"/>
      </rPr>
      <t>Toerusting Onderhoud</t>
    </r>
    <r>
      <rPr>
        <sz val="11"/>
        <color theme="1"/>
        <rFont val="Calibri"/>
        <family val="2"/>
        <scheme val="minor"/>
      </rPr>
      <t>)</t>
    </r>
  </si>
  <si>
    <r>
      <t>Equipment Replacement (</t>
    </r>
    <r>
      <rPr>
        <i/>
        <sz val="11"/>
        <color theme="1"/>
        <rFont val="Calibri"/>
        <family val="2"/>
        <scheme val="minor"/>
      </rPr>
      <t>Toerusting Vervanging</t>
    </r>
    <r>
      <rPr>
        <sz val="11"/>
        <color theme="1"/>
        <rFont val="Calibri"/>
        <family val="2"/>
        <scheme val="minor"/>
      </rPr>
      <t>)</t>
    </r>
  </si>
  <si>
    <r>
      <t xml:space="preserve">Equipment Insurance (Toerusting </t>
    </r>
    <r>
      <rPr>
        <i/>
        <sz val="11"/>
        <color theme="1"/>
        <rFont val="Calibri"/>
        <family val="2"/>
        <scheme val="minor"/>
      </rPr>
      <t>Versekering</t>
    </r>
    <r>
      <rPr>
        <sz val="11"/>
        <color theme="1"/>
        <rFont val="Calibri"/>
        <family val="2"/>
        <scheme val="minor"/>
      </rPr>
      <t>)</t>
    </r>
  </si>
  <si>
    <r>
      <t>Office Supplies (</t>
    </r>
    <r>
      <rPr>
        <i/>
        <sz val="11"/>
        <color theme="1"/>
        <rFont val="Calibri"/>
        <family val="2"/>
        <scheme val="minor"/>
      </rPr>
      <t>Kantoorbenodigdhede</t>
    </r>
    <r>
      <rPr>
        <sz val="11"/>
        <color theme="1"/>
        <rFont val="Calibri"/>
        <family val="2"/>
        <scheme val="minor"/>
      </rPr>
      <t>)</t>
    </r>
  </si>
  <si>
    <r>
      <t>Depreciation (</t>
    </r>
    <r>
      <rPr>
        <i/>
        <sz val="11"/>
        <color theme="1"/>
        <rFont val="Calibri"/>
        <family val="2"/>
        <scheme val="minor"/>
      </rPr>
      <t>Waardevermindering</t>
    </r>
    <r>
      <rPr>
        <sz val="11"/>
        <color theme="1"/>
        <rFont val="Calibri"/>
        <family val="2"/>
        <scheme val="minor"/>
      </rPr>
      <t>)</t>
    </r>
  </si>
  <si>
    <r>
      <t>Legal Fees (</t>
    </r>
    <r>
      <rPr>
        <i/>
        <sz val="11"/>
        <color theme="1"/>
        <rFont val="Calibri"/>
        <family val="2"/>
        <scheme val="minor"/>
      </rPr>
      <t>Regskoste</t>
    </r>
    <r>
      <rPr>
        <sz val="11"/>
        <color theme="1"/>
        <rFont val="Calibri"/>
        <family val="2"/>
        <scheme val="minor"/>
      </rPr>
      <t>)</t>
    </r>
  </si>
  <si>
    <r>
      <t>Municipal Costs Church (</t>
    </r>
    <r>
      <rPr>
        <i/>
        <sz val="11"/>
        <color theme="1"/>
        <rFont val="Calibri"/>
        <family val="2"/>
        <scheme val="minor"/>
      </rPr>
      <t>Munisipale Koste Kerk</t>
    </r>
    <r>
      <rPr>
        <sz val="11"/>
        <color theme="1"/>
        <rFont val="Calibri"/>
        <family val="2"/>
        <scheme val="minor"/>
      </rPr>
      <t>)</t>
    </r>
  </si>
  <si>
    <r>
      <t>Telephone Church (</t>
    </r>
    <r>
      <rPr>
        <i/>
        <sz val="11"/>
        <color theme="1"/>
        <rFont val="Calibri"/>
        <family val="2"/>
        <scheme val="minor"/>
      </rPr>
      <t>Telefoon Kerk</t>
    </r>
    <r>
      <rPr>
        <sz val="11"/>
        <color theme="1"/>
        <rFont val="Calibri"/>
        <family val="2"/>
        <scheme val="minor"/>
      </rPr>
      <t>)</t>
    </r>
  </si>
  <si>
    <r>
      <t>Data Church (</t>
    </r>
    <r>
      <rPr>
        <i/>
        <sz val="11"/>
        <color theme="1"/>
        <rFont val="Calibri"/>
        <family val="2"/>
        <scheme val="minor"/>
      </rPr>
      <t>Data Kerk</t>
    </r>
    <r>
      <rPr>
        <sz val="11"/>
        <color theme="1"/>
        <rFont val="Calibri"/>
        <family val="2"/>
        <scheme val="minor"/>
      </rPr>
      <t>)</t>
    </r>
  </si>
  <si>
    <r>
      <t>SMS Costs (</t>
    </r>
    <r>
      <rPr>
        <i/>
        <sz val="11"/>
        <color theme="1"/>
        <rFont val="Calibri"/>
        <family val="2"/>
        <scheme val="minor"/>
      </rPr>
      <t>SMS Koste</t>
    </r>
    <r>
      <rPr>
        <sz val="11"/>
        <color theme="1"/>
        <rFont val="Calibri"/>
        <family val="2"/>
        <scheme val="minor"/>
      </rPr>
      <t>)</t>
    </r>
  </si>
  <si>
    <r>
      <t>Software (</t>
    </r>
    <r>
      <rPr>
        <i/>
        <sz val="11"/>
        <color theme="1"/>
        <rFont val="Calibri"/>
        <family val="2"/>
        <scheme val="minor"/>
      </rPr>
      <t>Sagteware</t>
    </r>
    <r>
      <rPr>
        <sz val="11"/>
        <color theme="1"/>
        <rFont val="Calibri"/>
        <family val="2"/>
        <scheme val="minor"/>
      </rPr>
      <t>)</t>
    </r>
  </si>
  <si>
    <r>
      <t>Flowers and Gifts (</t>
    </r>
    <r>
      <rPr>
        <i/>
        <sz val="11"/>
        <color theme="1"/>
        <rFont val="Calibri"/>
        <family val="2"/>
        <scheme val="minor"/>
      </rPr>
      <t>Blomme en Geskenke</t>
    </r>
    <r>
      <rPr>
        <sz val="11"/>
        <color theme="1"/>
        <rFont val="Calibri"/>
        <family val="2"/>
        <scheme val="minor"/>
      </rPr>
      <t>)</t>
    </r>
  </si>
  <si>
    <r>
      <t>Security Costs (</t>
    </r>
    <r>
      <rPr>
        <i/>
        <sz val="11"/>
        <color theme="1"/>
        <rFont val="Calibri"/>
        <family val="2"/>
        <scheme val="minor"/>
      </rPr>
      <t>Sekuriteitsdienste)</t>
    </r>
  </si>
  <si>
    <r>
      <t>Postage &amp; Delivery Costs (</t>
    </r>
    <r>
      <rPr>
        <i/>
        <sz val="11"/>
        <color theme="1"/>
        <rFont val="Calibri"/>
        <family val="2"/>
        <scheme val="minor"/>
      </rPr>
      <t>Pos- en Afleweringskoste</t>
    </r>
    <r>
      <rPr>
        <sz val="11"/>
        <color theme="1"/>
        <rFont val="Calibri"/>
        <family val="2"/>
        <scheme val="minor"/>
      </rPr>
      <t>)</t>
    </r>
  </si>
  <si>
    <r>
      <t>Training (</t>
    </r>
    <r>
      <rPr>
        <i/>
        <sz val="11"/>
        <color theme="1"/>
        <rFont val="Calibri"/>
        <family val="2"/>
        <scheme val="minor"/>
      </rPr>
      <t>Opleiding</t>
    </r>
    <r>
      <rPr>
        <sz val="11"/>
        <color theme="1"/>
        <rFont val="Calibri"/>
        <family val="2"/>
        <scheme val="minor"/>
      </rPr>
      <t>)</t>
    </r>
  </si>
  <si>
    <r>
      <t>Technical Support (</t>
    </r>
    <r>
      <rPr>
        <i/>
        <sz val="11"/>
        <color theme="1"/>
        <rFont val="Calibri"/>
        <family val="2"/>
        <scheme val="minor"/>
      </rPr>
      <t>Tegniese Ondersteuning</t>
    </r>
    <r>
      <rPr>
        <sz val="11"/>
        <color theme="1"/>
        <rFont val="Calibri"/>
        <family val="2"/>
        <scheme val="minor"/>
      </rPr>
      <t>)</t>
    </r>
  </si>
  <si>
    <r>
      <t>Memorial Wall &amp; Niches (</t>
    </r>
    <r>
      <rPr>
        <i/>
        <sz val="11"/>
        <color theme="1"/>
        <rFont val="Calibri"/>
        <family val="2"/>
        <scheme val="minor"/>
      </rPr>
      <t>Gedenkmuur en Nisse</t>
    </r>
    <r>
      <rPr>
        <sz val="11"/>
        <color theme="1"/>
        <rFont val="Calibri"/>
        <family val="2"/>
        <scheme val="minor"/>
      </rPr>
      <t>)</t>
    </r>
  </si>
  <si>
    <r>
      <t>Donations (</t>
    </r>
    <r>
      <rPr>
        <i/>
        <sz val="11"/>
        <color theme="1"/>
        <rFont val="Calibri"/>
        <family val="2"/>
        <scheme val="minor"/>
      </rPr>
      <t>Donasies</t>
    </r>
    <r>
      <rPr>
        <sz val="11"/>
        <color theme="1"/>
        <rFont val="Calibri"/>
        <family val="2"/>
        <scheme val="minor"/>
      </rPr>
      <t>)</t>
    </r>
  </si>
  <si>
    <r>
      <t>Professional Fees (</t>
    </r>
    <r>
      <rPr>
        <i/>
        <sz val="11"/>
        <color theme="1"/>
        <rFont val="Calibri"/>
        <family val="2"/>
        <scheme val="minor"/>
      </rPr>
      <t>Professionele Fooie</t>
    </r>
    <r>
      <rPr>
        <sz val="11"/>
        <color theme="1"/>
        <rFont val="Calibri"/>
        <family val="2"/>
        <scheme val="minor"/>
      </rPr>
      <t>)</t>
    </r>
  </si>
  <si>
    <r>
      <t>Interest Paid (</t>
    </r>
    <r>
      <rPr>
        <i/>
        <sz val="11"/>
        <color theme="1"/>
        <rFont val="Calibri"/>
        <family val="2"/>
        <scheme val="minor"/>
      </rPr>
      <t>Rente Betaal</t>
    </r>
    <r>
      <rPr>
        <sz val="11"/>
        <color theme="1"/>
        <rFont val="Calibri"/>
        <family val="2"/>
        <scheme val="minor"/>
      </rPr>
      <t>)</t>
    </r>
  </si>
  <si>
    <r>
      <t>INTEREST PAID (</t>
    </r>
    <r>
      <rPr>
        <b/>
        <i/>
        <sz val="11"/>
        <color theme="1"/>
        <rFont val="Calibri"/>
        <family val="2"/>
        <scheme val="minor"/>
      </rPr>
      <t>RENTE BETAAL</t>
    </r>
    <r>
      <rPr>
        <b/>
        <sz val="11"/>
        <color theme="1"/>
        <rFont val="Calibri"/>
        <family val="2"/>
        <scheme val="minor"/>
      </rPr>
      <t>)</t>
    </r>
  </si>
  <si>
    <r>
      <t>INVESTMENT COSTS (</t>
    </r>
    <r>
      <rPr>
        <b/>
        <i/>
        <sz val="11"/>
        <color theme="1"/>
        <rFont val="Calibri"/>
        <family val="2"/>
        <scheme val="minor"/>
      </rPr>
      <t>BELEGGINGSKOSTE</t>
    </r>
    <r>
      <rPr>
        <b/>
        <sz val="11"/>
        <color theme="1"/>
        <rFont val="Calibri"/>
        <family val="2"/>
        <scheme val="minor"/>
      </rPr>
      <t>)</t>
    </r>
  </si>
  <si>
    <r>
      <t>CHANGE IN MARKET VALUE (</t>
    </r>
    <r>
      <rPr>
        <b/>
        <i/>
        <sz val="11"/>
        <color theme="1"/>
        <rFont val="Calibri"/>
        <family val="2"/>
        <scheme val="minor"/>
      </rPr>
      <t>MARKWAARDE AANPASSING</t>
    </r>
    <r>
      <rPr>
        <b/>
        <sz val="11"/>
        <color theme="1"/>
        <rFont val="Calibri"/>
        <family val="2"/>
        <scheme val="minor"/>
      </rPr>
      <t>)</t>
    </r>
  </si>
  <si>
    <r>
      <t>PRESBYTERY COSTS (</t>
    </r>
    <r>
      <rPr>
        <b/>
        <i/>
        <sz val="11"/>
        <color theme="1"/>
        <rFont val="Calibri"/>
        <family val="2"/>
        <scheme val="minor"/>
      </rPr>
      <t>RING KOSTE</t>
    </r>
    <r>
      <rPr>
        <b/>
        <sz val="11"/>
        <color theme="1"/>
        <rFont val="Calibri"/>
        <family val="2"/>
        <scheme val="minor"/>
      </rPr>
      <t>)</t>
    </r>
  </si>
  <si>
    <r>
      <t>Presbytery Contributions (</t>
    </r>
    <r>
      <rPr>
        <i/>
        <sz val="11"/>
        <color theme="1"/>
        <rFont val="Calibri"/>
        <family val="2"/>
        <scheme val="minor"/>
      </rPr>
      <t>Ringsbydraes</t>
    </r>
    <r>
      <rPr>
        <sz val="11"/>
        <color theme="1"/>
        <rFont val="Calibri"/>
        <family val="2"/>
        <scheme val="minor"/>
      </rPr>
      <t>)</t>
    </r>
  </si>
  <si>
    <r>
      <t>Synod Contributions (</t>
    </r>
    <r>
      <rPr>
        <i/>
        <sz val="11"/>
        <color theme="1"/>
        <rFont val="Calibri"/>
        <family val="2"/>
        <scheme val="minor"/>
      </rPr>
      <t>Sinodale Bydraes</t>
    </r>
    <r>
      <rPr>
        <sz val="11"/>
        <color theme="1"/>
        <rFont val="Calibri"/>
        <family val="2"/>
        <scheme val="minor"/>
      </rPr>
      <t>)</t>
    </r>
  </si>
  <si>
    <r>
      <t>Synod Meeting (</t>
    </r>
    <r>
      <rPr>
        <i/>
        <sz val="11"/>
        <color theme="1"/>
        <rFont val="Calibri"/>
        <family val="2"/>
        <scheme val="minor"/>
      </rPr>
      <t>Sinodesitting Koste</t>
    </r>
    <r>
      <rPr>
        <sz val="11"/>
        <color theme="1"/>
        <rFont val="Calibri"/>
        <family val="2"/>
        <scheme val="minor"/>
      </rPr>
      <t>)</t>
    </r>
  </si>
  <si>
    <r>
      <t>Presbytery Meeting (</t>
    </r>
    <r>
      <rPr>
        <i/>
        <sz val="11"/>
        <color theme="1"/>
        <rFont val="Calibri"/>
        <family val="2"/>
        <scheme val="minor"/>
      </rPr>
      <t>Ringsitting Koste</t>
    </r>
    <r>
      <rPr>
        <sz val="11"/>
        <color theme="1"/>
        <rFont val="Calibri"/>
        <family val="2"/>
        <scheme val="minor"/>
      </rPr>
      <t>)</t>
    </r>
  </si>
  <si>
    <r>
      <t>OTHER EXPENSES (</t>
    </r>
    <r>
      <rPr>
        <b/>
        <i/>
        <sz val="11"/>
        <color theme="1"/>
        <rFont val="Calibri"/>
        <family val="2"/>
        <scheme val="minor"/>
      </rPr>
      <t>ANDER UITGAWES</t>
    </r>
    <r>
      <rPr>
        <b/>
        <sz val="11"/>
        <color theme="1"/>
        <rFont val="Calibri"/>
        <family val="2"/>
        <scheme val="minor"/>
      </rPr>
      <t>)</t>
    </r>
  </si>
  <si>
    <r>
      <t>CAPITAL COSTS (</t>
    </r>
    <r>
      <rPr>
        <b/>
        <i/>
        <sz val="11"/>
        <color theme="1"/>
        <rFont val="Calibri"/>
        <family val="2"/>
        <scheme val="minor"/>
      </rPr>
      <t>KAPITAALKOSTE</t>
    </r>
    <r>
      <rPr>
        <b/>
        <sz val="11"/>
        <color theme="1"/>
        <rFont val="Calibri"/>
        <family val="2"/>
        <scheme val="minor"/>
      </rPr>
      <t>)</t>
    </r>
  </si>
  <si>
    <r>
      <t>Normal Church Activities (</t>
    </r>
    <r>
      <rPr>
        <i/>
        <sz val="11"/>
        <color theme="1"/>
        <rFont val="Calibri"/>
        <family val="2"/>
        <scheme val="minor"/>
      </rPr>
      <t>Normale Kerkaktiwiteite</t>
    </r>
    <r>
      <rPr>
        <sz val="11"/>
        <color theme="1"/>
        <rFont val="Calibri"/>
        <family val="2"/>
        <scheme val="minor"/>
      </rPr>
      <t>)</t>
    </r>
  </si>
  <si>
    <r>
      <t>Investment Income (</t>
    </r>
    <r>
      <rPr>
        <i/>
        <sz val="11"/>
        <color theme="1"/>
        <rFont val="Calibri"/>
        <family val="2"/>
        <scheme val="minor"/>
      </rPr>
      <t>Beleggingsinkomste</t>
    </r>
    <r>
      <rPr>
        <sz val="11"/>
        <color theme="1"/>
        <rFont val="Calibri"/>
        <family val="2"/>
        <scheme val="minor"/>
      </rPr>
      <t>)</t>
    </r>
  </si>
  <si>
    <r>
      <t>Capital or Irregular Income (</t>
    </r>
    <r>
      <rPr>
        <i/>
        <sz val="11"/>
        <color theme="1"/>
        <rFont val="Calibri"/>
        <family val="2"/>
        <scheme val="minor"/>
      </rPr>
      <t>Kapitaal of Ongewone Inkomste</t>
    </r>
    <r>
      <rPr>
        <sz val="11"/>
        <color theme="1"/>
        <rFont val="Calibri"/>
        <family val="2"/>
        <scheme val="minor"/>
      </rPr>
      <t>)</t>
    </r>
  </si>
  <si>
    <r>
      <t>Other Income (</t>
    </r>
    <r>
      <rPr>
        <i/>
        <sz val="11"/>
        <color theme="1"/>
        <rFont val="Calibri"/>
        <family val="2"/>
        <scheme val="minor"/>
      </rPr>
      <t>Ander Inkomste</t>
    </r>
    <r>
      <rPr>
        <sz val="11"/>
        <color theme="1"/>
        <rFont val="Calibri"/>
        <family val="2"/>
        <scheme val="minor"/>
      </rPr>
      <t>)</t>
    </r>
  </si>
  <si>
    <r>
      <t>EXEMPT INCOME (</t>
    </r>
    <r>
      <rPr>
        <b/>
        <i/>
        <sz val="11"/>
        <color theme="1"/>
        <rFont val="Calibri"/>
        <family val="2"/>
        <scheme val="minor"/>
      </rPr>
      <t>VRYGESTELDE INKOMSTE</t>
    </r>
    <r>
      <rPr>
        <b/>
        <sz val="11"/>
        <color theme="1"/>
        <rFont val="Calibri"/>
        <family val="2"/>
        <scheme val="minor"/>
      </rPr>
      <t>)</t>
    </r>
  </si>
  <si>
    <t>SYNOD COSTS (SINODALE KOSTE)</t>
  </si>
  <si>
    <t>Outstanding Synod contribution/(Uitstaande Sinodale Bydraes)</t>
  </si>
  <si>
    <r>
      <t>Media Sales (</t>
    </r>
    <r>
      <rPr>
        <i/>
        <sz val="11"/>
        <color theme="1"/>
        <rFont val="Calibri"/>
        <family val="2"/>
        <scheme val="minor"/>
      </rPr>
      <t>Mediaverkope)</t>
    </r>
  </si>
  <si>
    <r>
      <t>STAFF COSTS (</t>
    </r>
    <r>
      <rPr>
        <b/>
        <i/>
        <sz val="11"/>
        <color theme="1"/>
        <rFont val="Calibri"/>
        <family val="2"/>
        <scheme val="minor"/>
      </rPr>
      <t>PERSONEELKOSTE</t>
    </r>
    <r>
      <rPr>
        <b/>
        <sz val="11"/>
        <color theme="1"/>
        <rFont val="Calibri"/>
        <family val="2"/>
        <scheme val="minor"/>
      </rPr>
      <t>)</t>
    </r>
  </si>
  <si>
    <r>
      <t>Statutory Costs (</t>
    </r>
    <r>
      <rPr>
        <i/>
        <sz val="11"/>
        <color theme="1"/>
        <rFont val="Calibri"/>
        <family val="2"/>
        <scheme val="minor"/>
      </rPr>
      <t>Statutêre Koste)</t>
    </r>
  </si>
  <si>
    <r>
      <t>Presbytery Costs (</t>
    </r>
    <r>
      <rPr>
        <i/>
        <sz val="11"/>
        <color theme="1"/>
        <rFont val="Calibri"/>
        <family val="2"/>
        <scheme val="minor"/>
      </rPr>
      <t>Ringkoste</t>
    </r>
    <r>
      <rPr>
        <sz val="11"/>
        <color theme="1"/>
        <rFont val="Calibri"/>
        <family val="2"/>
        <scheme val="minor"/>
      </rPr>
      <t>)</t>
    </r>
  </si>
  <si>
    <r>
      <t>Synod Costs (</t>
    </r>
    <r>
      <rPr>
        <i/>
        <sz val="11"/>
        <color theme="1"/>
        <rFont val="Calibri"/>
        <family val="2"/>
        <scheme val="minor"/>
      </rPr>
      <t>Sinodalekoste</t>
    </r>
    <r>
      <rPr>
        <sz val="11"/>
        <color theme="1"/>
        <rFont val="Calibri"/>
        <family val="2"/>
        <scheme val="minor"/>
      </rPr>
      <t>)</t>
    </r>
  </si>
  <si>
    <t>DIE NEDERDUITSE GEREFORMEERDE KERK VAN SUID-AFRIKA</t>
  </si>
  <si>
    <r>
      <t>Mutual Care (</t>
    </r>
    <r>
      <rPr>
        <i/>
        <sz val="11"/>
        <color theme="1"/>
        <rFont val="Calibri"/>
        <family val="2"/>
        <scheme val="minor"/>
      </rPr>
      <t>Onderlingesorg</t>
    </r>
    <r>
      <rPr>
        <sz val="11"/>
        <color theme="1"/>
        <rFont val="Calibri"/>
        <family val="2"/>
        <scheme val="minor"/>
      </rPr>
      <t>)</t>
    </r>
  </si>
  <si>
    <r>
      <t>Catechism and Youth (</t>
    </r>
    <r>
      <rPr>
        <i/>
        <sz val="11"/>
        <color theme="1"/>
        <rFont val="Calibri"/>
        <family val="2"/>
        <scheme val="minor"/>
      </rPr>
      <t>Kategese en Jeug</t>
    </r>
    <r>
      <rPr>
        <sz val="11"/>
        <color theme="1"/>
        <rFont val="Calibri"/>
        <family val="2"/>
        <scheme val="minor"/>
      </rPr>
      <t>)</t>
    </r>
  </si>
  <si>
    <r>
      <t>Municipal Deposit (</t>
    </r>
    <r>
      <rPr>
        <i/>
        <sz val="11"/>
        <color theme="1"/>
        <rFont val="Calibri"/>
        <family val="2"/>
        <scheme val="minor"/>
      </rPr>
      <t>Munisipale Deposito</t>
    </r>
    <r>
      <rPr>
        <sz val="11"/>
        <color theme="1"/>
        <rFont val="Calibri"/>
        <family val="2"/>
        <scheme val="minor"/>
      </rPr>
      <t>)</t>
    </r>
  </si>
  <si>
    <r>
      <t>Prepaid Expenses (</t>
    </r>
    <r>
      <rPr>
        <i/>
        <sz val="11"/>
        <color theme="1"/>
        <rFont val="Calibri"/>
        <family val="2"/>
        <scheme val="minor"/>
      </rPr>
      <t>Vooruitbetaalde Uitgawes</t>
    </r>
    <r>
      <rPr>
        <sz val="11"/>
        <color theme="1"/>
        <rFont val="Calibri"/>
        <family val="2"/>
        <scheme val="minor"/>
      </rPr>
      <t>)</t>
    </r>
  </si>
  <si>
    <r>
      <t>Prepaid Taxes (</t>
    </r>
    <r>
      <rPr>
        <i/>
        <sz val="11"/>
        <color theme="1"/>
        <rFont val="Calibri"/>
        <family val="2"/>
        <scheme val="minor"/>
      </rPr>
      <t>Vooruitbetaalde Belasting</t>
    </r>
    <r>
      <rPr>
        <sz val="11"/>
        <color theme="1"/>
        <rFont val="Calibri"/>
        <family val="2"/>
        <scheme val="minor"/>
      </rPr>
      <t>)</t>
    </r>
  </si>
  <si>
    <r>
      <t>Prepaid Orders (</t>
    </r>
    <r>
      <rPr>
        <i/>
        <sz val="11"/>
        <color theme="1"/>
        <rFont val="Calibri"/>
        <family val="2"/>
        <scheme val="minor"/>
      </rPr>
      <t>Vooruitbetaalde Bestellings</t>
    </r>
    <r>
      <rPr>
        <sz val="11"/>
        <color theme="1"/>
        <rFont val="Calibri"/>
        <family val="2"/>
        <scheme val="minor"/>
      </rPr>
      <t>)</t>
    </r>
  </si>
  <si>
    <r>
      <t>STOCK (</t>
    </r>
    <r>
      <rPr>
        <b/>
        <i/>
        <sz val="11"/>
        <color theme="1"/>
        <rFont val="Calibri"/>
        <family val="2"/>
        <scheme val="minor"/>
      </rPr>
      <t>VOORRAAD</t>
    </r>
    <r>
      <rPr>
        <b/>
        <sz val="11"/>
        <color theme="1"/>
        <rFont val="Calibri"/>
        <family val="2"/>
        <scheme val="minor"/>
      </rPr>
      <t>)</t>
    </r>
  </si>
  <si>
    <r>
      <t>ACCOUNTS RECEIVABLE (</t>
    </r>
    <r>
      <rPr>
        <b/>
        <i/>
        <sz val="11"/>
        <color theme="1"/>
        <rFont val="Calibri"/>
        <family val="2"/>
        <scheme val="minor"/>
      </rPr>
      <t>DEBITEURE</t>
    </r>
    <r>
      <rPr>
        <b/>
        <sz val="11"/>
        <color theme="1"/>
        <rFont val="Calibri"/>
        <family val="2"/>
        <scheme val="minor"/>
      </rPr>
      <t>)</t>
    </r>
  </si>
  <si>
    <r>
      <t>OTHER ASSETS (</t>
    </r>
    <r>
      <rPr>
        <b/>
        <i/>
        <sz val="11"/>
        <color theme="1"/>
        <rFont val="Calibri"/>
        <family val="2"/>
        <scheme val="minor"/>
      </rPr>
      <t>ANDER BATES</t>
    </r>
    <r>
      <rPr>
        <b/>
        <sz val="11"/>
        <color theme="1"/>
        <rFont val="Calibri"/>
        <family val="2"/>
        <scheme val="minor"/>
      </rPr>
      <t>)</t>
    </r>
  </si>
  <si>
    <r>
      <t>TOTAL INCOME (</t>
    </r>
    <r>
      <rPr>
        <b/>
        <i/>
        <sz val="11"/>
        <color theme="1"/>
        <rFont val="Calibri"/>
        <family val="2"/>
        <scheme val="minor"/>
      </rPr>
      <t>TOTALE INKOMSTE</t>
    </r>
    <r>
      <rPr>
        <b/>
        <sz val="11"/>
        <color theme="1"/>
        <rFont val="Calibri"/>
        <family val="2"/>
        <scheme val="minor"/>
      </rPr>
      <t>)</t>
    </r>
  </si>
  <si>
    <r>
      <t>Cash On Hand (</t>
    </r>
    <r>
      <rPr>
        <i/>
        <sz val="11"/>
        <color theme="1"/>
        <rFont val="Calibri"/>
        <family val="2"/>
        <scheme val="minor"/>
      </rPr>
      <t>Kontant Voorhande</t>
    </r>
    <r>
      <rPr>
        <sz val="11"/>
        <color theme="1"/>
        <rFont val="Calibri"/>
        <family val="2"/>
        <scheme val="minor"/>
      </rPr>
      <t>)</t>
    </r>
  </si>
  <si>
    <r>
      <t>Petty Cash (</t>
    </r>
    <r>
      <rPr>
        <i/>
        <sz val="11"/>
        <color theme="1"/>
        <rFont val="Calibri"/>
        <family val="2"/>
        <scheme val="minor"/>
      </rPr>
      <t>Kleinkas</t>
    </r>
    <r>
      <rPr>
        <sz val="11"/>
        <color theme="1"/>
        <rFont val="Calibri"/>
        <family val="2"/>
        <scheme val="minor"/>
      </rPr>
      <t>)</t>
    </r>
  </si>
  <si>
    <r>
      <t>LONGTERM LIABILITIES (</t>
    </r>
    <r>
      <rPr>
        <b/>
        <i/>
        <sz val="11"/>
        <color theme="1"/>
        <rFont val="Calibri"/>
        <family val="2"/>
        <scheme val="minor"/>
      </rPr>
      <t>LANGTERMYN LASTE</t>
    </r>
    <r>
      <rPr>
        <b/>
        <sz val="11"/>
        <color theme="1"/>
        <rFont val="Calibri"/>
        <family val="2"/>
        <scheme val="minor"/>
      </rPr>
      <t>)</t>
    </r>
  </si>
  <si>
    <r>
      <t>Opening Balance (</t>
    </r>
    <r>
      <rPr>
        <i/>
        <sz val="11"/>
        <color theme="1"/>
        <rFont val="Calibri"/>
        <family val="2"/>
        <scheme val="minor"/>
      </rPr>
      <t>Openingsaldo)</t>
    </r>
  </si>
  <si>
    <t>Liability 2 (Verpligting 2)</t>
  </si>
  <si>
    <t>Liability 1 (Verpligting 1)</t>
  </si>
  <si>
    <r>
      <t>MORTGAGE LOANS (</t>
    </r>
    <r>
      <rPr>
        <b/>
        <i/>
        <sz val="11"/>
        <color theme="1"/>
        <rFont val="Calibri"/>
        <family val="2"/>
        <scheme val="minor"/>
      </rPr>
      <t>VERBANDLENINGS</t>
    </r>
    <r>
      <rPr>
        <b/>
        <sz val="11"/>
        <color theme="1"/>
        <rFont val="Calibri"/>
        <family val="2"/>
        <scheme val="minor"/>
      </rPr>
      <t>)</t>
    </r>
  </si>
  <si>
    <r>
      <t>BANK OVERDRAFT (</t>
    </r>
    <r>
      <rPr>
        <b/>
        <i/>
        <sz val="11"/>
        <color theme="1"/>
        <rFont val="Calibri"/>
        <family val="2"/>
        <scheme val="minor"/>
      </rPr>
      <t>BANKOORTREKKING</t>
    </r>
    <r>
      <rPr>
        <b/>
        <sz val="11"/>
        <color theme="1"/>
        <rFont val="Calibri"/>
        <family val="2"/>
        <scheme val="minor"/>
      </rPr>
      <t>)</t>
    </r>
  </si>
  <si>
    <r>
      <t>Unpaid Expenses (</t>
    </r>
    <r>
      <rPr>
        <i/>
        <sz val="11"/>
        <color theme="1"/>
        <rFont val="Calibri"/>
        <family val="2"/>
        <scheme val="minor"/>
      </rPr>
      <t>Onbetaalde Uitgawes</t>
    </r>
    <r>
      <rPr>
        <sz val="11"/>
        <color theme="1"/>
        <rFont val="Calibri"/>
        <family val="2"/>
        <scheme val="minor"/>
      </rPr>
      <t>)</t>
    </r>
  </si>
  <si>
    <r>
      <t xml:space="preserve">Other Accounts Payable (Ander </t>
    </r>
    <r>
      <rPr>
        <i/>
        <sz val="11"/>
        <color theme="1"/>
        <rFont val="Calibri"/>
        <family val="2"/>
        <scheme val="minor"/>
      </rPr>
      <t>Rekeninge Betaalbaar</t>
    </r>
    <r>
      <rPr>
        <sz val="11"/>
        <color theme="1"/>
        <rFont val="Calibri"/>
        <family val="2"/>
        <scheme val="minor"/>
      </rPr>
      <t>)</t>
    </r>
  </si>
  <si>
    <r>
      <t>NETT INCOME/LOSS (</t>
    </r>
    <r>
      <rPr>
        <b/>
        <i/>
        <sz val="11"/>
        <color theme="1"/>
        <rFont val="Calibri"/>
        <family val="2"/>
        <scheme val="minor"/>
      </rPr>
      <t>NETTO INKOMSTE/TEKORT</t>
    </r>
    <r>
      <rPr>
        <b/>
        <sz val="11"/>
        <color theme="1"/>
        <rFont val="Calibri"/>
        <family val="2"/>
        <scheme val="minor"/>
      </rPr>
      <t>)</t>
    </r>
  </si>
  <si>
    <r>
      <t>Repairs &amp; Maintenance Church (</t>
    </r>
    <r>
      <rPr>
        <i/>
        <sz val="11"/>
        <color theme="1"/>
        <rFont val="Calibri"/>
        <family val="2"/>
        <scheme val="minor"/>
      </rPr>
      <t>Herstel- &amp; Instandhouding Kerk</t>
    </r>
    <r>
      <rPr>
        <sz val="11"/>
        <color theme="1"/>
        <rFont val="Calibri"/>
        <family val="2"/>
        <scheme val="minor"/>
      </rPr>
      <t>)</t>
    </r>
  </si>
  <si>
    <t>9.</t>
  </si>
  <si>
    <t>9.1.</t>
  </si>
  <si>
    <t>9.2.</t>
  </si>
  <si>
    <t>9.3.</t>
  </si>
  <si>
    <t>9.4.</t>
  </si>
  <si>
    <t>9.5.</t>
  </si>
  <si>
    <t>9.6.</t>
  </si>
  <si>
    <t xml:space="preserve">10. </t>
  </si>
  <si>
    <t xml:space="preserve">11. </t>
  </si>
  <si>
    <t>Die werksblaaie of "tabs" se name druk onderaan die bladsye en is daarom in Engels. Die werksblad name word</t>
  </si>
  <si>
    <t>hieronder gebruik.</t>
  </si>
  <si>
    <t>12.</t>
  </si>
  <si>
    <t>(Voeg die letters "PBO" voor aan die nommer)</t>
  </si>
  <si>
    <t>13.</t>
  </si>
  <si>
    <t>Die ouditeur se verslag kan later bygevoeg word en hoef nie 'n bladsy nommer te vertoon nie.</t>
  </si>
  <si>
    <r>
      <t>Income from Allocated Funds (</t>
    </r>
    <r>
      <rPr>
        <i/>
        <sz val="11"/>
        <color theme="1"/>
        <rFont val="Calibri"/>
        <family val="2"/>
        <scheme val="minor"/>
      </rPr>
      <t>Inkomste van Toegewysde Fondse</t>
    </r>
    <r>
      <rPr>
        <sz val="11"/>
        <color theme="1"/>
        <rFont val="Calibri"/>
        <family val="2"/>
        <scheme val="minor"/>
      </rPr>
      <t>)</t>
    </r>
  </si>
  <si>
    <r>
      <t>Income from Special Registered Funds (</t>
    </r>
    <r>
      <rPr>
        <i/>
        <sz val="11"/>
        <color theme="1"/>
        <rFont val="Calibri"/>
        <family val="2"/>
        <scheme val="minor"/>
      </rPr>
      <t>Inkomste van Spesiale Geregistreerde Fondse</t>
    </r>
    <r>
      <rPr>
        <sz val="11"/>
        <color theme="1"/>
        <rFont val="Calibri"/>
        <family val="2"/>
        <scheme val="minor"/>
      </rPr>
      <t>)</t>
    </r>
  </si>
  <si>
    <r>
      <t>Income from Throughput Funds (</t>
    </r>
    <r>
      <rPr>
        <i/>
        <sz val="11"/>
        <color theme="1"/>
        <rFont val="Calibri"/>
        <family val="2"/>
        <scheme val="minor"/>
      </rPr>
      <t>Inkomste van Deurvloeifondse</t>
    </r>
    <r>
      <rPr>
        <sz val="11"/>
        <color theme="1"/>
        <rFont val="Calibri"/>
        <family val="2"/>
        <scheme val="minor"/>
      </rPr>
      <t>)</t>
    </r>
  </si>
  <si>
    <r>
      <t>Income from Other Funds (</t>
    </r>
    <r>
      <rPr>
        <i/>
        <sz val="11"/>
        <color theme="1"/>
        <rFont val="Calibri"/>
        <family val="2"/>
        <scheme val="minor"/>
      </rPr>
      <t>Inkomste van Ander Fondse</t>
    </r>
    <r>
      <rPr>
        <sz val="11"/>
        <color theme="1"/>
        <rFont val="Calibri"/>
        <family val="2"/>
        <scheme val="minor"/>
      </rPr>
      <t>)</t>
    </r>
  </si>
  <si>
    <t>As a Public Benefit Organisation (PBO) the congregation must conform to a number of requirements.</t>
  </si>
  <si>
    <t>Die gemeente as Openbare Weldaadorganisasie (OWO) is onderworpe aan 'n aantal vereistes.</t>
  </si>
  <si>
    <t>This document must be completed in full and signed/Hierdie dokument moet volledig voltooi en onderteken word</t>
  </si>
  <si>
    <t>This documentmust be signed by the chairman of the Board of the Congregation as well as the auditor or independent registered accountant.</t>
  </si>
  <si>
    <t xml:space="preserve">Die gemeente se kerkraadvoorsitter asook die eksterne ouditeur of onafhanklike geregistreerde rekeningkundige beampte wat die </t>
  </si>
  <si>
    <t>state nasien moet die vorm onderteken.</t>
  </si>
  <si>
    <t>We hereby declare that the following returns are up to date, or are being processed:</t>
  </si>
  <si>
    <t>Ons bevestig hiermee dat die volgende opgawes op datum is of verwerk word:</t>
  </si>
  <si>
    <r>
      <t xml:space="preserve">IT12EI (income declaration / </t>
    </r>
    <r>
      <rPr>
        <b/>
        <i/>
        <sz val="11"/>
        <color theme="1"/>
        <rFont val="Calibri"/>
        <family val="2"/>
        <scheme val="minor"/>
      </rPr>
      <t>inkomste verklaring</t>
    </r>
    <r>
      <rPr>
        <b/>
        <sz val="11"/>
        <color theme="1"/>
        <rFont val="Calibri"/>
        <family val="2"/>
        <scheme val="minor"/>
      </rPr>
      <t>)</t>
    </r>
  </si>
  <si>
    <r>
      <t xml:space="preserve">Workmen's Compensation / </t>
    </r>
    <r>
      <rPr>
        <b/>
        <i/>
        <sz val="11"/>
        <color theme="1"/>
        <rFont val="Calibri"/>
        <family val="2"/>
        <scheme val="minor"/>
      </rPr>
      <t xml:space="preserve"> Vergoedingskommissaris</t>
    </r>
  </si>
  <si>
    <r>
      <t xml:space="preserve">Please note that these returns are </t>
    </r>
    <r>
      <rPr>
        <b/>
        <sz val="9"/>
        <color rgb="FFFF0000"/>
        <rFont val="Calibri"/>
        <family val="2"/>
        <scheme val="minor"/>
      </rPr>
      <t>compulsary</t>
    </r>
    <r>
      <rPr>
        <b/>
        <sz val="9"/>
        <color theme="1"/>
        <rFont val="Calibri"/>
        <family val="2"/>
        <scheme val="minor"/>
      </rPr>
      <t xml:space="preserve"> and should be completed, submitted and paid where applicable</t>
    </r>
  </si>
  <si>
    <r>
      <t xml:space="preserve">Let asseblief dat hierdie opgawes </t>
    </r>
    <r>
      <rPr>
        <b/>
        <i/>
        <sz val="9"/>
        <color rgb="FFFF0000"/>
        <rFont val="Calibri"/>
        <family val="2"/>
        <scheme val="minor"/>
      </rPr>
      <t>verpligtend</t>
    </r>
    <r>
      <rPr>
        <b/>
        <i/>
        <sz val="9"/>
        <color theme="3"/>
        <rFont val="Calibri"/>
        <family val="2"/>
        <scheme val="minor"/>
      </rPr>
      <t xml:space="preserve"> is en altyd voltooi, ingedien en betaal moet word.</t>
    </r>
  </si>
  <si>
    <t>fondse is buite berekening gelaat nie.</t>
  </si>
  <si>
    <r>
      <t>CHAIRMAN OF THE BOARD (</t>
    </r>
    <r>
      <rPr>
        <b/>
        <i/>
        <sz val="10"/>
        <color theme="1"/>
        <rFont val="Calibri"/>
        <family val="2"/>
        <scheme val="minor"/>
      </rPr>
      <t>KERKRAADVOORSITTER</t>
    </r>
    <r>
      <rPr>
        <b/>
        <sz val="10"/>
        <color theme="1"/>
        <rFont val="Calibri"/>
        <family val="2"/>
        <scheme val="minor"/>
      </rPr>
      <t>)</t>
    </r>
  </si>
  <si>
    <r>
      <t>AUDITOR/INDEPENDENT ACCOUNTANT (</t>
    </r>
    <r>
      <rPr>
        <b/>
        <i/>
        <sz val="10"/>
        <color theme="1"/>
        <rFont val="Calibri"/>
        <family val="2"/>
        <scheme val="minor"/>
      </rPr>
      <t>OUDITEUR/</t>
    </r>
  </si>
  <si>
    <r>
      <rPr>
        <b/>
        <i/>
        <sz val="10"/>
        <color theme="1"/>
        <rFont val="Calibri"/>
        <family val="2"/>
        <scheme val="minor"/>
      </rPr>
      <t>ONAFHANKLIKE NASIENER</t>
    </r>
    <r>
      <rPr>
        <b/>
        <sz val="10"/>
        <color theme="1"/>
        <rFont val="Calibri"/>
        <family val="2"/>
        <scheme val="minor"/>
      </rPr>
      <t>)</t>
    </r>
  </si>
  <si>
    <r>
      <t>NAMES IN FULL (</t>
    </r>
    <r>
      <rPr>
        <b/>
        <i/>
        <sz val="10"/>
        <color theme="1"/>
        <rFont val="Calibri"/>
        <family val="2"/>
        <scheme val="minor"/>
      </rPr>
      <t>VOLLE NAME</t>
    </r>
    <r>
      <rPr>
        <b/>
        <sz val="10"/>
        <color theme="1"/>
        <rFont val="Calibri"/>
        <family val="2"/>
        <scheme val="minor"/>
      </rPr>
      <t>)</t>
    </r>
  </si>
  <si>
    <r>
      <t>CELL NUMBER (</t>
    </r>
    <r>
      <rPr>
        <b/>
        <i/>
        <sz val="10"/>
        <color theme="1"/>
        <rFont val="Calibri"/>
        <family val="2"/>
        <scheme val="minor"/>
      </rPr>
      <t>SELFOON NOMMER</t>
    </r>
    <r>
      <rPr>
        <b/>
        <sz val="10"/>
        <color theme="1"/>
        <rFont val="Calibri"/>
        <family val="2"/>
        <scheme val="minor"/>
      </rPr>
      <t>)</t>
    </r>
  </si>
  <si>
    <r>
      <t>DATE (</t>
    </r>
    <r>
      <rPr>
        <b/>
        <i/>
        <sz val="10"/>
        <color theme="1"/>
        <rFont val="Calibri"/>
        <family val="2"/>
        <scheme val="minor"/>
      </rPr>
      <t>DATUM</t>
    </r>
    <r>
      <rPr>
        <b/>
        <sz val="10"/>
        <color theme="1"/>
        <rFont val="Calibri"/>
        <family val="2"/>
        <scheme val="minor"/>
      </rPr>
      <t>)</t>
    </r>
  </si>
  <si>
    <r>
      <t>NOTES (</t>
    </r>
    <r>
      <rPr>
        <b/>
        <i/>
        <sz val="10"/>
        <color indexed="8"/>
        <rFont val="Calibri"/>
        <family val="2"/>
      </rPr>
      <t>AANTE-KENINGE</t>
    </r>
    <r>
      <rPr>
        <b/>
        <sz val="10"/>
        <color indexed="8"/>
        <rFont val="Calibri"/>
        <family val="2"/>
      </rPr>
      <t>)</t>
    </r>
  </si>
  <si>
    <r>
      <t>Fund (</t>
    </r>
    <r>
      <rPr>
        <b/>
        <i/>
        <sz val="11"/>
        <color theme="1"/>
        <rFont val="Calibri"/>
        <family val="2"/>
        <scheme val="minor"/>
      </rPr>
      <t>Fonds</t>
    </r>
    <r>
      <rPr>
        <b/>
        <sz val="11"/>
        <color theme="1"/>
        <rFont val="Calibri"/>
        <family val="2"/>
        <scheme val="minor"/>
      </rPr>
      <t>) 1</t>
    </r>
  </si>
  <si>
    <r>
      <t>Fund (</t>
    </r>
    <r>
      <rPr>
        <b/>
        <i/>
        <sz val="11"/>
        <color theme="1"/>
        <rFont val="Calibri"/>
        <family val="2"/>
        <scheme val="minor"/>
      </rPr>
      <t>Fonds</t>
    </r>
    <r>
      <rPr>
        <b/>
        <sz val="11"/>
        <color theme="1"/>
        <rFont val="Calibri"/>
        <family val="2"/>
        <scheme val="minor"/>
      </rPr>
      <t>) 2</t>
    </r>
  </si>
  <si>
    <r>
      <t>Fund (</t>
    </r>
    <r>
      <rPr>
        <b/>
        <i/>
        <sz val="11"/>
        <color theme="1"/>
        <rFont val="Calibri"/>
        <family val="2"/>
        <scheme val="minor"/>
      </rPr>
      <t>Fonds</t>
    </r>
    <r>
      <rPr>
        <b/>
        <sz val="11"/>
        <color theme="1"/>
        <rFont val="Calibri"/>
        <family val="2"/>
        <scheme val="minor"/>
      </rPr>
      <t>) 3</t>
    </r>
  </si>
  <si>
    <r>
      <t>Fund (</t>
    </r>
    <r>
      <rPr>
        <b/>
        <i/>
        <sz val="11"/>
        <color theme="1"/>
        <rFont val="Calibri"/>
        <family val="2"/>
        <scheme val="minor"/>
      </rPr>
      <t>Fonds</t>
    </r>
    <r>
      <rPr>
        <b/>
        <sz val="11"/>
        <color theme="1"/>
        <rFont val="Calibri"/>
        <family val="2"/>
        <scheme val="minor"/>
      </rPr>
      <t>) 4</t>
    </r>
  </si>
  <si>
    <r>
      <t>Fund (</t>
    </r>
    <r>
      <rPr>
        <b/>
        <i/>
        <sz val="11"/>
        <color theme="1"/>
        <rFont val="Calibri"/>
        <family val="2"/>
        <scheme val="minor"/>
      </rPr>
      <t>Fonds</t>
    </r>
    <r>
      <rPr>
        <b/>
        <sz val="11"/>
        <color theme="1"/>
        <rFont val="Calibri"/>
        <family val="2"/>
        <scheme val="minor"/>
      </rPr>
      <t>) 5</t>
    </r>
  </si>
  <si>
    <r>
      <t>Fund (</t>
    </r>
    <r>
      <rPr>
        <b/>
        <i/>
        <sz val="11"/>
        <color theme="1"/>
        <rFont val="Calibri"/>
        <family val="2"/>
        <scheme val="minor"/>
      </rPr>
      <t>Fonds</t>
    </r>
    <r>
      <rPr>
        <b/>
        <sz val="11"/>
        <color theme="1"/>
        <rFont val="Calibri"/>
        <family val="2"/>
        <scheme val="minor"/>
      </rPr>
      <t>) 6</t>
    </r>
  </si>
  <si>
    <r>
      <t xml:space="preserve">Definition: Fundraising projects </t>
    </r>
    <r>
      <rPr>
        <b/>
        <u/>
        <sz val="9"/>
        <color theme="1"/>
        <rFont val="Calibri"/>
        <family val="2"/>
        <scheme val="minor"/>
      </rPr>
      <t>registered with the Synod</t>
    </r>
    <r>
      <rPr>
        <b/>
        <sz val="9"/>
        <color theme="1"/>
        <rFont val="Calibri"/>
        <family val="2"/>
        <scheme val="minor"/>
      </rPr>
      <t xml:space="preserve"> for a specific purpose and not part of the normal</t>
    </r>
  </si>
  <si>
    <r>
      <t>Income from Special Funds (</t>
    </r>
    <r>
      <rPr>
        <b/>
        <i/>
        <sz val="11"/>
        <color theme="1"/>
        <rFont val="Calibri"/>
        <family val="2"/>
        <scheme val="minor"/>
      </rPr>
      <t>Inkomste uit Spesiale Fondsinsamelings</t>
    </r>
    <r>
      <rPr>
        <b/>
        <sz val="11"/>
        <color theme="1"/>
        <rFont val="Calibri"/>
        <family val="2"/>
        <scheme val="minor"/>
      </rPr>
      <t>)</t>
    </r>
  </si>
  <si>
    <r>
      <t>Income from Allocated Funds (</t>
    </r>
    <r>
      <rPr>
        <b/>
        <i/>
        <sz val="11"/>
        <color theme="1"/>
        <rFont val="Calibri"/>
        <family val="2"/>
        <scheme val="minor"/>
      </rPr>
      <t>Inkomste uit Fondse Toegewys</t>
    </r>
    <r>
      <rPr>
        <b/>
        <sz val="11"/>
        <color theme="1"/>
        <rFont val="Calibri"/>
        <family val="2"/>
        <scheme val="minor"/>
      </rPr>
      <t>)</t>
    </r>
  </si>
  <si>
    <r>
      <t>Allocated Funds Applied (</t>
    </r>
    <r>
      <rPr>
        <b/>
        <i/>
        <sz val="11"/>
        <color theme="1"/>
        <rFont val="Calibri"/>
        <family val="2"/>
        <scheme val="minor"/>
      </rPr>
      <t>Toegewysde Fondse Aangewend</t>
    </r>
    <r>
      <rPr>
        <b/>
        <sz val="11"/>
        <color theme="1"/>
        <rFont val="Calibri"/>
        <family val="2"/>
        <scheme val="minor"/>
      </rPr>
      <t>)</t>
    </r>
  </si>
  <si>
    <r>
      <t>Special Funds Applied (</t>
    </r>
    <r>
      <rPr>
        <b/>
        <i/>
        <sz val="11"/>
        <color theme="1"/>
        <rFont val="Calibri"/>
        <family val="2"/>
        <scheme val="minor"/>
      </rPr>
      <t>Spesiale Fondse Aangewend</t>
    </r>
    <r>
      <rPr>
        <b/>
        <sz val="11"/>
        <color theme="1"/>
        <rFont val="Calibri"/>
        <family val="2"/>
        <scheme val="minor"/>
      </rPr>
      <t>)</t>
    </r>
  </si>
  <si>
    <t>Definition: Funds collected for the benefit of an outside organisation. These funds are not owned by the</t>
  </si>
  <si>
    <t>Definisie: Fondse ingesamel ten bate van buite-instansies. Hierdie fondse behoort nie aan die gemeente</t>
  </si>
  <si>
    <r>
      <t>Income from Other Funds (</t>
    </r>
    <r>
      <rPr>
        <b/>
        <i/>
        <sz val="11"/>
        <color theme="1"/>
        <rFont val="Calibri"/>
        <family val="2"/>
        <scheme val="minor"/>
      </rPr>
      <t>Inkomste uit Ander Fondse</t>
    </r>
    <r>
      <rPr>
        <b/>
        <sz val="11"/>
        <color theme="1"/>
        <rFont val="Calibri"/>
        <family val="2"/>
        <scheme val="minor"/>
      </rPr>
      <t>)</t>
    </r>
  </si>
  <si>
    <r>
      <t>Other Funds Applied (</t>
    </r>
    <r>
      <rPr>
        <b/>
        <i/>
        <sz val="11"/>
        <color theme="1"/>
        <rFont val="Calibri"/>
        <family val="2"/>
        <scheme val="minor"/>
      </rPr>
      <t>Ander Fondse Aangewend</t>
    </r>
    <r>
      <rPr>
        <b/>
        <sz val="11"/>
        <color theme="1"/>
        <rFont val="Calibri"/>
        <family val="2"/>
        <scheme val="minor"/>
      </rPr>
      <t>)</t>
    </r>
  </si>
  <si>
    <t>nie en moet onmiddelik aan die buite-instansie oorbetaal word</t>
  </si>
  <si>
    <t>church and should be paid to the outside organisation immediately</t>
  </si>
  <si>
    <r>
      <t xml:space="preserve">CALCULATION OF TAXABLE TRADING INCOME (BEREKENING VAN </t>
    </r>
    <r>
      <rPr>
        <b/>
        <i/>
        <sz val="11"/>
        <color theme="1"/>
        <rFont val="Calibri"/>
        <family val="2"/>
        <scheme val="minor"/>
      </rPr>
      <t>BELASBARE HANDELS INKOMSTE</t>
    </r>
    <r>
      <rPr>
        <b/>
        <sz val="11"/>
        <color theme="1"/>
        <rFont val="Calibri"/>
        <family val="2"/>
        <scheme val="minor"/>
      </rPr>
      <t>)</t>
    </r>
  </si>
  <si>
    <r>
      <t>EXEMPTION - GREATEST OF (</t>
    </r>
    <r>
      <rPr>
        <b/>
        <i/>
        <sz val="11"/>
        <color theme="1"/>
        <rFont val="Calibri"/>
        <family val="2"/>
        <scheme val="minor"/>
      </rPr>
      <t>VRYSTELLING - GROOTSTE VAN</t>
    </r>
    <r>
      <rPr>
        <b/>
        <sz val="11"/>
        <color theme="1"/>
        <rFont val="Calibri"/>
        <family val="2"/>
        <scheme val="minor"/>
      </rPr>
      <t>)</t>
    </r>
  </si>
  <si>
    <r>
      <t>Exemption Threshold (</t>
    </r>
    <r>
      <rPr>
        <i/>
        <sz val="11"/>
        <color theme="1"/>
        <rFont val="Calibri"/>
        <family val="2"/>
        <scheme val="minor"/>
      </rPr>
      <t>Vrystellingsdrumpel</t>
    </r>
    <r>
      <rPr>
        <sz val="11"/>
        <color theme="1"/>
        <rFont val="Calibri"/>
        <family val="2"/>
        <scheme val="minor"/>
      </rPr>
      <t>)</t>
    </r>
  </si>
  <si>
    <r>
      <t>5% of Total Income (</t>
    </r>
    <r>
      <rPr>
        <i/>
        <sz val="11"/>
        <color theme="1"/>
        <rFont val="Calibri"/>
        <family val="2"/>
        <scheme val="minor"/>
      </rPr>
      <t>5% van Totale Inkomste</t>
    </r>
    <r>
      <rPr>
        <sz val="11"/>
        <color theme="1"/>
        <rFont val="Calibri"/>
        <family val="2"/>
        <scheme val="minor"/>
      </rPr>
      <t>)</t>
    </r>
  </si>
  <si>
    <r>
      <t xml:space="preserve">TRADING INCOME SUBJECT TO TAX ( </t>
    </r>
    <r>
      <rPr>
        <b/>
        <i/>
        <sz val="11"/>
        <color theme="1"/>
        <rFont val="Calibri"/>
        <family val="2"/>
        <scheme val="minor"/>
      </rPr>
      <t>HANDELSINKOMSTE ONDERWORPE AAN</t>
    </r>
  </si>
  <si>
    <r>
      <rPr>
        <b/>
        <i/>
        <sz val="11"/>
        <color theme="1"/>
        <rFont val="Calibri"/>
        <family val="2"/>
        <scheme val="minor"/>
      </rPr>
      <t>BELASTING</t>
    </r>
    <r>
      <rPr>
        <b/>
        <sz val="11"/>
        <color theme="1"/>
        <rFont val="Calibri"/>
        <family val="2"/>
        <scheme val="minor"/>
      </rPr>
      <t>)</t>
    </r>
  </si>
  <si>
    <r>
      <t>TAXABLE INCOME (</t>
    </r>
    <r>
      <rPr>
        <b/>
        <i/>
        <sz val="11"/>
        <color theme="1"/>
        <rFont val="Calibri"/>
        <family val="2"/>
        <scheme val="minor"/>
      </rPr>
      <t>BELASBARE INKOMSTE</t>
    </r>
    <r>
      <rPr>
        <b/>
        <sz val="11"/>
        <color theme="1"/>
        <rFont val="Calibri"/>
        <family val="2"/>
        <scheme val="minor"/>
      </rPr>
      <t>)</t>
    </r>
  </si>
  <si>
    <t>DECLARATION</t>
  </si>
  <si>
    <t>Die vereistes daarin moet ter harte geneem word. Indien enige vereiste nie aan voldoen word nie moet die Kerkraad</t>
  </si>
  <si>
    <t>prosesse in plek sit om dit reg te stel.</t>
  </si>
  <si>
    <t>BALANCE SHEET</t>
  </si>
  <si>
    <t>INCOME STATEMENT</t>
  </si>
  <si>
    <t>Maak seker dat enige veranderinge nie die formules wat na die "Balance Sheet" en "Income Statement" deurtrek</t>
  </si>
  <si>
    <t>skaad nie.</t>
  </si>
  <si>
    <t>Indien items bygevoeg word, maak seker die bygevoegde syfers trek by die formules in.</t>
  </si>
  <si>
    <t>Maak asseblief seker dat items op die regte plekke voltooi word. Indien nie, kan dit gebeur dat dit nie vir aftrekking</t>
  </si>
  <si>
    <r>
      <t>BELANGRIKE INLIGTING VIR DIE VERWERKER (</t>
    </r>
    <r>
      <rPr>
        <b/>
        <u/>
        <sz val="11"/>
        <color rgb="FFFF0000"/>
        <rFont val="Calibri"/>
        <family val="2"/>
        <scheme val="minor"/>
      </rPr>
      <t>nie vir insluiting in finansiële state nie</t>
    </r>
    <r>
      <rPr>
        <b/>
        <u/>
        <sz val="11"/>
        <color theme="1"/>
        <rFont val="Calibri"/>
        <family val="2"/>
        <scheme val="minor"/>
      </rPr>
      <t>)</t>
    </r>
  </si>
  <si>
    <t>TAXATION</t>
  </si>
  <si>
    <t>maak en dit betaal - dit kan nie bloot geïgnoreer word nie.</t>
  </si>
  <si>
    <r>
      <t xml:space="preserve">As die </t>
    </r>
    <r>
      <rPr>
        <b/>
        <sz val="11"/>
        <color theme="1"/>
        <rFont val="Calibri"/>
        <family val="2"/>
        <scheme val="minor"/>
      </rPr>
      <t>belastingberekening wys dat u belasting moet betaal</t>
    </r>
    <r>
      <rPr>
        <sz val="11"/>
        <color theme="1"/>
        <rFont val="Calibri"/>
        <family val="2"/>
        <scheme val="minor"/>
      </rPr>
      <t>, moet u volgens die belastingwet daarvoor voorsiening</t>
    </r>
  </si>
  <si>
    <r>
      <t xml:space="preserve">Hierdie bladsy is </t>
    </r>
    <r>
      <rPr>
        <b/>
        <sz val="11"/>
        <color theme="1"/>
        <rFont val="Calibri"/>
        <family val="2"/>
        <scheme val="minor"/>
      </rPr>
      <t>gesluit</t>
    </r>
    <r>
      <rPr>
        <sz val="11"/>
        <color theme="1"/>
        <rFont val="Calibri"/>
        <family val="2"/>
        <scheme val="minor"/>
      </rPr>
      <t xml:space="preserve"> omdat berekeninge volgens die wet gemaak word.</t>
    </r>
  </si>
  <si>
    <r>
      <t>Compassion (</t>
    </r>
    <r>
      <rPr>
        <i/>
        <sz val="11"/>
        <color theme="1"/>
        <rFont val="Calibri"/>
        <family val="2"/>
        <scheme val="minor"/>
      </rPr>
      <t>Barmhartigheid</t>
    </r>
    <r>
      <rPr>
        <sz val="11"/>
        <color theme="1"/>
        <rFont val="Calibri"/>
        <family val="2"/>
        <scheme val="minor"/>
      </rPr>
      <t>)</t>
    </r>
  </si>
  <si>
    <r>
      <t>Small Groups (</t>
    </r>
    <r>
      <rPr>
        <i/>
        <sz val="11"/>
        <color theme="1"/>
        <rFont val="Calibri"/>
        <family val="2"/>
        <scheme val="minor"/>
      </rPr>
      <t>Kleingroepbediening</t>
    </r>
    <r>
      <rPr>
        <sz val="11"/>
        <color theme="1"/>
        <rFont val="Calibri"/>
        <family val="2"/>
        <scheme val="minor"/>
      </rPr>
      <t>)</t>
    </r>
  </si>
  <si>
    <r>
      <t>Services Cost (</t>
    </r>
    <r>
      <rPr>
        <i/>
        <sz val="11"/>
        <color theme="1"/>
        <rFont val="Calibri"/>
        <family val="2"/>
        <scheme val="minor"/>
      </rPr>
      <t>Eredienste koste</t>
    </r>
    <r>
      <rPr>
        <sz val="11"/>
        <color theme="1"/>
        <rFont val="Calibri"/>
        <family val="2"/>
        <scheme val="minor"/>
      </rPr>
      <t>)</t>
    </r>
  </si>
  <si>
    <r>
      <t>Function Costs (</t>
    </r>
    <r>
      <rPr>
        <i/>
        <sz val="11"/>
        <color theme="1"/>
        <rFont val="Calibri"/>
        <family val="2"/>
        <scheme val="minor"/>
      </rPr>
      <t>Gemeente Aksies</t>
    </r>
    <r>
      <rPr>
        <sz val="11"/>
        <color theme="1"/>
        <rFont val="Calibri"/>
        <family val="2"/>
        <scheme val="minor"/>
      </rPr>
      <t>)</t>
    </r>
  </si>
  <si>
    <r>
      <t>Bible Study (</t>
    </r>
    <r>
      <rPr>
        <i/>
        <sz val="11"/>
        <color theme="1"/>
        <rFont val="Calibri"/>
        <family val="2"/>
        <scheme val="minor"/>
      </rPr>
      <t>Bybelstudie</t>
    </r>
    <r>
      <rPr>
        <sz val="11"/>
        <color theme="1"/>
        <rFont val="Calibri"/>
        <family val="2"/>
        <scheme val="minor"/>
      </rPr>
      <t>)</t>
    </r>
  </si>
  <si>
    <r>
      <t>Bank Fees (</t>
    </r>
    <r>
      <rPr>
        <i/>
        <sz val="11"/>
        <color theme="1"/>
        <rFont val="Calibri"/>
        <family val="2"/>
        <scheme val="minor"/>
      </rPr>
      <t>Bankkoste</t>
    </r>
    <r>
      <rPr>
        <sz val="11"/>
        <color theme="1"/>
        <rFont val="Calibri"/>
        <family val="2"/>
        <scheme val="minor"/>
      </rPr>
      <t>)</t>
    </r>
  </si>
  <si>
    <r>
      <t>Market Value Change Investment (</t>
    </r>
    <r>
      <rPr>
        <i/>
        <sz val="11"/>
        <color theme="1"/>
        <rFont val="Calibri"/>
        <family val="2"/>
        <scheme val="minor"/>
      </rPr>
      <t>Markaanpassing Belegging</t>
    </r>
    <r>
      <rPr>
        <sz val="11"/>
        <color theme="1"/>
        <rFont val="Calibri"/>
        <family val="2"/>
        <scheme val="minor"/>
      </rPr>
      <t>) 1</t>
    </r>
  </si>
  <si>
    <r>
      <t>Market Value Change Investment (</t>
    </r>
    <r>
      <rPr>
        <i/>
        <sz val="11"/>
        <color theme="1"/>
        <rFont val="Calibri"/>
        <family val="2"/>
        <scheme val="minor"/>
      </rPr>
      <t>Markaanpassing Belegging</t>
    </r>
    <r>
      <rPr>
        <sz val="11"/>
        <color theme="1"/>
        <rFont val="Calibri"/>
        <family val="2"/>
        <scheme val="minor"/>
      </rPr>
      <t>) 2</t>
    </r>
  </si>
  <si>
    <r>
      <t>Administration Fees Investment (</t>
    </r>
    <r>
      <rPr>
        <i/>
        <sz val="11"/>
        <color theme="1"/>
        <rFont val="Calibri"/>
        <family val="2"/>
        <scheme val="minor"/>
      </rPr>
      <t>Administrasiekoste Belegging</t>
    </r>
    <r>
      <rPr>
        <sz val="11"/>
        <color theme="1"/>
        <rFont val="Calibri"/>
        <family val="2"/>
        <scheme val="minor"/>
      </rPr>
      <t>) 1</t>
    </r>
  </si>
  <si>
    <r>
      <t>Administration Fees Investment (</t>
    </r>
    <r>
      <rPr>
        <i/>
        <sz val="11"/>
        <color theme="1"/>
        <rFont val="Calibri"/>
        <family val="2"/>
        <scheme val="minor"/>
      </rPr>
      <t>Administrasiekoste Belegging</t>
    </r>
    <r>
      <rPr>
        <sz val="11"/>
        <color theme="1"/>
        <rFont val="Calibri"/>
        <family val="2"/>
        <scheme val="minor"/>
      </rPr>
      <t>) 2</t>
    </r>
  </si>
  <si>
    <r>
      <t>Brokerage Fee Investment (</t>
    </r>
    <r>
      <rPr>
        <i/>
        <sz val="11"/>
        <color theme="1"/>
        <rFont val="Calibri"/>
        <family val="2"/>
        <scheme val="minor"/>
      </rPr>
      <t>Makelaarskoste Belegging</t>
    </r>
    <r>
      <rPr>
        <sz val="11"/>
        <color theme="1"/>
        <rFont val="Calibri"/>
        <family val="2"/>
        <scheme val="minor"/>
      </rPr>
      <t>) 1</t>
    </r>
  </si>
  <si>
    <r>
      <t>Brokerage Fee Investment (</t>
    </r>
    <r>
      <rPr>
        <i/>
        <sz val="11"/>
        <color theme="1"/>
        <rFont val="Calibri"/>
        <family val="2"/>
        <scheme val="minor"/>
      </rPr>
      <t>Makelaarskoste Belegging</t>
    </r>
    <r>
      <rPr>
        <sz val="11"/>
        <color theme="1"/>
        <rFont val="Calibri"/>
        <family val="2"/>
        <scheme val="minor"/>
      </rPr>
      <t>) 2</t>
    </r>
  </si>
  <si>
    <r>
      <t>Interest on Loan (</t>
    </r>
    <r>
      <rPr>
        <i/>
        <sz val="11"/>
        <color theme="1"/>
        <rFont val="Calibri"/>
        <family val="2"/>
        <scheme val="minor"/>
      </rPr>
      <t>Rente op Lening</t>
    </r>
    <r>
      <rPr>
        <sz val="11"/>
        <color theme="1"/>
        <rFont val="Calibri"/>
        <family val="2"/>
        <scheme val="minor"/>
      </rPr>
      <t>) 1</t>
    </r>
  </si>
  <si>
    <r>
      <t>Interest on Loan (</t>
    </r>
    <r>
      <rPr>
        <i/>
        <sz val="11"/>
        <color theme="1"/>
        <rFont val="Calibri"/>
        <family val="2"/>
        <scheme val="minor"/>
      </rPr>
      <t>Rente op Lening</t>
    </r>
    <r>
      <rPr>
        <sz val="11"/>
        <color theme="1"/>
        <rFont val="Calibri"/>
        <family val="2"/>
        <scheme val="minor"/>
      </rPr>
      <t>) 2</t>
    </r>
    <r>
      <rPr>
        <sz val="11"/>
        <color theme="1"/>
        <rFont val="Calibri"/>
        <family val="2"/>
        <scheme val="minor"/>
      </rPr>
      <t/>
    </r>
  </si>
  <si>
    <r>
      <t>Interest on Bond (</t>
    </r>
    <r>
      <rPr>
        <i/>
        <sz val="11"/>
        <color theme="1"/>
        <rFont val="Calibri"/>
        <family val="2"/>
        <scheme val="minor"/>
      </rPr>
      <t>Rente op Verband</t>
    </r>
    <r>
      <rPr>
        <sz val="11"/>
        <color theme="1"/>
        <rFont val="Calibri"/>
        <family val="2"/>
        <scheme val="minor"/>
      </rPr>
      <t>) 1</t>
    </r>
  </si>
  <si>
    <r>
      <t>Interest on Bond (</t>
    </r>
    <r>
      <rPr>
        <i/>
        <sz val="11"/>
        <color theme="1"/>
        <rFont val="Calibri"/>
        <family val="2"/>
        <scheme val="minor"/>
      </rPr>
      <t>Rente op Verband</t>
    </r>
    <r>
      <rPr>
        <sz val="11"/>
        <color theme="1"/>
        <rFont val="Calibri"/>
        <family val="2"/>
        <scheme val="minor"/>
      </rPr>
      <t>) 2</t>
    </r>
    <r>
      <rPr>
        <sz val="11"/>
        <color theme="1"/>
        <rFont val="Calibri"/>
        <family val="2"/>
        <scheme val="minor"/>
      </rPr>
      <t/>
    </r>
  </si>
  <si>
    <r>
      <t>Repairs &amp; Maintenance Other (</t>
    </r>
    <r>
      <rPr>
        <i/>
        <sz val="11"/>
        <color theme="1"/>
        <rFont val="Calibri"/>
        <family val="2"/>
        <scheme val="minor"/>
      </rPr>
      <t>Herstel- &amp; Instandhouding Ander</t>
    </r>
    <r>
      <rPr>
        <sz val="11"/>
        <color theme="1"/>
        <rFont val="Calibri"/>
        <family val="2"/>
        <scheme val="minor"/>
      </rPr>
      <t>)</t>
    </r>
  </si>
  <si>
    <r>
      <t>Repairs &amp; Maintenance Parsonage (</t>
    </r>
    <r>
      <rPr>
        <i/>
        <sz val="11"/>
        <color theme="1"/>
        <rFont val="Calibri"/>
        <family val="2"/>
        <scheme val="minor"/>
      </rPr>
      <t>Herstel- &amp; Instandhouding Pastorie</t>
    </r>
    <r>
      <rPr>
        <sz val="11"/>
        <color theme="1"/>
        <rFont val="Calibri"/>
        <family val="2"/>
        <scheme val="minor"/>
      </rPr>
      <t>)</t>
    </r>
  </si>
  <si>
    <r>
      <t>Municipal Costs Parsonage (</t>
    </r>
    <r>
      <rPr>
        <i/>
        <sz val="11"/>
        <color theme="1"/>
        <rFont val="Calibri"/>
        <family val="2"/>
        <scheme val="minor"/>
      </rPr>
      <t>Munisipale Koste Pastorie</t>
    </r>
    <r>
      <rPr>
        <sz val="11"/>
        <color theme="1"/>
        <rFont val="Calibri"/>
        <family val="2"/>
        <scheme val="minor"/>
      </rPr>
      <t>)</t>
    </r>
  </si>
  <si>
    <r>
      <t>Municipal Costs Other (</t>
    </r>
    <r>
      <rPr>
        <i/>
        <sz val="11"/>
        <color theme="1"/>
        <rFont val="Calibri"/>
        <family val="2"/>
        <scheme val="minor"/>
      </rPr>
      <t>Munisipale Koste Ander</t>
    </r>
    <r>
      <rPr>
        <sz val="11"/>
        <color theme="1"/>
        <rFont val="Calibri"/>
        <family val="2"/>
        <scheme val="minor"/>
      </rPr>
      <t>)</t>
    </r>
  </si>
  <si>
    <r>
      <t>Gardening Services (</t>
    </r>
    <r>
      <rPr>
        <i/>
        <sz val="11"/>
        <color theme="1"/>
        <rFont val="Calibri"/>
        <family val="2"/>
        <scheme val="minor"/>
      </rPr>
      <t>Tuindienste</t>
    </r>
    <r>
      <rPr>
        <sz val="11"/>
        <color theme="1"/>
        <rFont val="Calibri"/>
        <family val="2"/>
        <scheme val="minor"/>
      </rPr>
      <t>)</t>
    </r>
  </si>
  <si>
    <r>
      <t>LOSS ON SALE OF ASSETS (</t>
    </r>
    <r>
      <rPr>
        <b/>
        <i/>
        <sz val="11"/>
        <color theme="1"/>
        <rFont val="Calibri"/>
        <family val="2"/>
        <scheme val="minor"/>
      </rPr>
      <t>VERLIES MET VERKOOP VAN BATES</t>
    </r>
    <r>
      <rPr>
        <b/>
        <sz val="11"/>
        <color theme="1"/>
        <rFont val="Calibri"/>
        <family val="2"/>
        <scheme val="minor"/>
      </rPr>
      <t>)</t>
    </r>
  </si>
  <si>
    <r>
      <t>Asset (</t>
    </r>
    <r>
      <rPr>
        <i/>
        <sz val="11"/>
        <color theme="1"/>
        <rFont val="Calibri"/>
        <family val="2"/>
        <scheme val="minor"/>
      </rPr>
      <t>Bate</t>
    </r>
    <r>
      <rPr>
        <sz val="11"/>
        <color theme="1"/>
        <rFont val="Calibri"/>
        <family val="2"/>
        <scheme val="minor"/>
      </rPr>
      <t>) 1</t>
    </r>
  </si>
  <si>
    <r>
      <t>Asset (</t>
    </r>
    <r>
      <rPr>
        <i/>
        <sz val="11"/>
        <color theme="1"/>
        <rFont val="Calibri"/>
        <family val="2"/>
        <scheme val="minor"/>
      </rPr>
      <t>Bate</t>
    </r>
    <r>
      <rPr>
        <sz val="11"/>
        <color theme="1"/>
        <rFont val="Calibri"/>
        <family val="2"/>
        <scheme val="minor"/>
      </rPr>
      <t>) 2</t>
    </r>
    <r>
      <rPr>
        <sz val="11"/>
        <color theme="1"/>
        <rFont val="Calibri"/>
        <family val="2"/>
        <scheme val="minor"/>
      </rPr>
      <t/>
    </r>
  </si>
  <si>
    <t>CAPITAL, IRREGULAR &amp; OTHER INCOME</t>
  </si>
  <si>
    <t>Item 1</t>
  </si>
  <si>
    <t>Item 2</t>
  </si>
  <si>
    <t>Item 3</t>
  </si>
  <si>
    <r>
      <t>Investment (</t>
    </r>
    <r>
      <rPr>
        <i/>
        <sz val="11"/>
        <color theme="1"/>
        <rFont val="Calibri"/>
        <family val="2"/>
        <scheme val="minor"/>
      </rPr>
      <t>Belegging</t>
    </r>
    <r>
      <rPr>
        <sz val="11"/>
        <color theme="1"/>
        <rFont val="Calibri"/>
        <family val="2"/>
        <scheme val="minor"/>
      </rPr>
      <t>) 1</t>
    </r>
  </si>
  <si>
    <r>
      <t>Investment (</t>
    </r>
    <r>
      <rPr>
        <i/>
        <sz val="11"/>
        <color theme="1"/>
        <rFont val="Calibri"/>
        <family val="2"/>
        <scheme val="minor"/>
      </rPr>
      <t>Belegging</t>
    </r>
    <r>
      <rPr>
        <sz val="11"/>
        <color theme="1"/>
        <rFont val="Calibri"/>
        <family val="2"/>
        <scheme val="minor"/>
      </rPr>
      <t>) 2</t>
    </r>
    <r>
      <rPr>
        <sz val="11"/>
        <color theme="1"/>
        <rFont val="Calibri"/>
        <family val="2"/>
        <scheme val="minor"/>
      </rPr>
      <t/>
    </r>
  </si>
  <si>
    <r>
      <t>Investment (</t>
    </r>
    <r>
      <rPr>
        <i/>
        <sz val="11"/>
        <color theme="1"/>
        <rFont val="Calibri"/>
        <family val="2"/>
        <scheme val="minor"/>
      </rPr>
      <t>Belegging</t>
    </r>
    <r>
      <rPr>
        <sz val="11"/>
        <color theme="1"/>
        <rFont val="Calibri"/>
        <family val="2"/>
        <scheme val="minor"/>
      </rPr>
      <t>) 3</t>
    </r>
    <r>
      <rPr>
        <sz val="11"/>
        <color theme="1"/>
        <rFont val="Calibri"/>
        <family val="2"/>
        <scheme val="minor"/>
      </rPr>
      <t/>
    </r>
  </si>
  <si>
    <r>
      <t>Rent Property (</t>
    </r>
    <r>
      <rPr>
        <b/>
        <i/>
        <sz val="11"/>
        <color theme="1"/>
        <rFont val="Calibri"/>
        <family val="2"/>
        <scheme val="minor"/>
      </rPr>
      <t>Huur Eiendom</t>
    </r>
    <r>
      <rPr>
        <b/>
        <sz val="11"/>
        <color theme="1"/>
        <rFont val="Calibri"/>
        <family val="2"/>
        <scheme val="minor"/>
      </rPr>
      <t>) 1</t>
    </r>
  </si>
  <si>
    <r>
      <t>Rent Property (</t>
    </r>
    <r>
      <rPr>
        <b/>
        <i/>
        <sz val="11"/>
        <color theme="1"/>
        <rFont val="Calibri"/>
        <family val="2"/>
        <scheme val="minor"/>
      </rPr>
      <t>Huur Eiendom</t>
    </r>
    <r>
      <rPr>
        <b/>
        <sz val="11"/>
        <color theme="1"/>
        <rFont val="Calibri"/>
        <family val="2"/>
        <scheme val="minor"/>
      </rPr>
      <t>) 2</t>
    </r>
  </si>
  <si>
    <r>
      <t>Project (</t>
    </r>
    <r>
      <rPr>
        <b/>
        <i/>
        <sz val="11"/>
        <color theme="1"/>
        <rFont val="Calibri"/>
        <family val="2"/>
        <scheme val="minor"/>
      </rPr>
      <t>Projek</t>
    </r>
    <r>
      <rPr>
        <b/>
        <sz val="11"/>
        <color theme="1"/>
        <rFont val="Calibri"/>
        <family val="2"/>
        <scheme val="minor"/>
      </rPr>
      <t>) 1</t>
    </r>
  </si>
  <si>
    <r>
      <t>Project (</t>
    </r>
    <r>
      <rPr>
        <b/>
        <i/>
        <sz val="11"/>
        <color theme="1"/>
        <rFont val="Calibri"/>
        <family val="2"/>
        <scheme val="minor"/>
      </rPr>
      <t>Projek</t>
    </r>
    <r>
      <rPr>
        <b/>
        <sz val="11"/>
        <color theme="1"/>
        <rFont val="Calibri"/>
        <family val="2"/>
        <scheme val="minor"/>
      </rPr>
      <t>) 3</t>
    </r>
  </si>
  <si>
    <r>
      <t>Rent Property (</t>
    </r>
    <r>
      <rPr>
        <b/>
        <i/>
        <sz val="11"/>
        <color theme="1"/>
        <rFont val="Calibri"/>
        <family val="2"/>
        <scheme val="minor"/>
      </rPr>
      <t>Huur Eiendom</t>
    </r>
    <r>
      <rPr>
        <b/>
        <sz val="11"/>
        <color theme="1"/>
        <rFont val="Calibri"/>
        <family val="2"/>
        <scheme val="minor"/>
      </rPr>
      <t>) 3</t>
    </r>
  </si>
  <si>
    <r>
      <t>Trading (</t>
    </r>
    <r>
      <rPr>
        <b/>
        <i/>
        <sz val="11"/>
        <color theme="1"/>
        <rFont val="Calibri"/>
        <family val="2"/>
        <scheme val="minor"/>
      </rPr>
      <t>Handel</t>
    </r>
    <r>
      <rPr>
        <b/>
        <sz val="11"/>
        <color theme="1"/>
        <rFont val="Calibri"/>
        <family val="2"/>
        <scheme val="minor"/>
      </rPr>
      <t>) 1</t>
    </r>
  </si>
  <si>
    <r>
      <t>Trading (</t>
    </r>
    <r>
      <rPr>
        <b/>
        <i/>
        <sz val="11"/>
        <color theme="1"/>
        <rFont val="Calibri"/>
        <family val="2"/>
        <scheme val="minor"/>
      </rPr>
      <t>Handel</t>
    </r>
    <r>
      <rPr>
        <b/>
        <sz val="11"/>
        <color theme="1"/>
        <rFont val="Calibri"/>
        <family val="2"/>
        <scheme val="minor"/>
      </rPr>
      <t>) 2</t>
    </r>
  </si>
  <si>
    <r>
      <t>Trading (</t>
    </r>
    <r>
      <rPr>
        <b/>
        <i/>
        <sz val="11"/>
        <color theme="1"/>
        <rFont val="Calibri"/>
        <family val="2"/>
        <scheme val="minor"/>
      </rPr>
      <t>Handel</t>
    </r>
    <r>
      <rPr>
        <b/>
        <sz val="11"/>
        <color theme="1"/>
        <rFont val="Calibri"/>
        <family val="2"/>
        <scheme val="minor"/>
      </rPr>
      <t>) 3</t>
    </r>
  </si>
  <si>
    <r>
      <t>Advertisements and Marketing (</t>
    </r>
    <r>
      <rPr>
        <i/>
        <sz val="11"/>
        <color theme="1"/>
        <rFont val="Calibri"/>
        <family val="2"/>
        <scheme val="minor"/>
      </rPr>
      <t>Advertensies en Bemarking</t>
    </r>
    <r>
      <rPr>
        <sz val="11"/>
        <color theme="1"/>
        <rFont val="Calibri"/>
        <family val="2"/>
        <scheme val="minor"/>
      </rPr>
      <t>)</t>
    </r>
  </si>
  <si>
    <r>
      <t>Data Parsonage (</t>
    </r>
    <r>
      <rPr>
        <i/>
        <sz val="11"/>
        <color theme="1"/>
        <rFont val="Calibri"/>
        <family val="2"/>
        <scheme val="minor"/>
      </rPr>
      <t>Data Pastorie</t>
    </r>
    <r>
      <rPr>
        <sz val="11"/>
        <color theme="1"/>
        <rFont val="Calibri"/>
        <family val="2"/>
        <scheme val="minor"/>
      </rPr>
      <t>)</t>
    </r>
  </si>
  <si>
    <r>
      <t>Telephone Parsonage (</t>
    </r>
    <r>
      <rPr>
        <i/>
        <sz val="11"/>
        <color theme="1"/>
        <rFont val="Calibri"/>
        <family val="2"/>
        <scheme val="minor"/>
      </rPr>
      <t>Telefoon Pastorie</t>
    </r>
    <r>
      <rPr>
        <sz val="11"/>
        <color theme="1"/>
        <rFont val="Calibri"/>
        <family val="2"/>
        <scheme val="minor"/>
      </rPr>
      <t>)</t>
    </r>
  </si>
  <si>
    <r>
      <t>CAPITAL INCOME (</t>
    </r>
    <r>
      <rPr>
        <b/>
        <i/>
        <sz val="11"/>
        <color theme="1"/>
        <rFont val="Calibri"/>
        <family val="2"/>
        <scheme val="minor"/>
      </rPr>
      <t>KAPITALE INKOMSTE</t>
    </r>
    <r>
      <rPr>
        <b/>
        <sz val="11"/>
        <color theme="1"/>
        <rFont val="Calibri"/>
        <family val="2"/>
        <scheme val="minor"/>
      </rPr>
      <t>)</t>
    </r>
  </si>
  <si>
    <r>
      <t>IRREGULAR INCOME (</t>
    </r>
    <r>
      <rPr>
        <b/>
        <i/>
        <sz val="11"/>
        <color theme="1"/>
        <rFont val="Calibri"/>
        <family val="2"/>
        <scheme val="minor"/>
      </rPr>
      <t>ONGEWONE INKOMSTE</t>
    </r>
    <r>
      <rPr>
        <b/>
        <sz val="11"/>
        <color theme="1"/>
        <rFont val="Calibri"/>
        <family val="2"/>
        <scheme val="minor"/>
      </rPr>
      <t>)</t>
    </r>
  </si>
  <si>
    <r>
      <t>OTHER INCOME (</t>
    </r>
    <r>
      <rPr>
        <b/>
        <i/>
        <sz val="11"/>
        <color theme="1"/>
        <rFont val="Calibri"/>
        <family val="2"/>
        <scheme val="minor"/>
      </rPr>
      <t>ANDER INKOMSTE</t>
    </r>
    <r>
      <rPr>
        <b/>
        <sz val="11"/>
        <color theme="1"/>
        <rFont val="Calibri"/>
        <family val="2"/>
        <scheme val="minor"/>
      </rPr>
      <t>)</t>
    </r>
  </si>
  <si>
    <t>Item 4</t>
  </si>
  <si>
    <t>Item 5</t>
  </si>
  <si>
    <t>Item 6</t>
  </si>
  <si>
    <t>Item 7</t>
  </si>
  <si>
    <t>Item 8</t>
  </si>
  <si>
    <r>
      <t>Religious Workers (</t>
    </r>
    <r>
      <rPr>
        <i/>
        <sz val="11"/>
        <color theme="1"/>
        <rFont val="Calibri"/>
        <family val="2"/>
        <scheme val="minor"/>
      </rPr>
      <t>Geestelike Werkers</t>
    </r>
    <r>
      <rPr>
        <sz val="11"/>
        <color theme="1"/>
        <rFont val="Calibri"/>
        <family val="2"/>
        <scheme val="minor"/>
      </rPr>
      <t>)</t>
    </r>
  </si>
  <si>
    <r>
      <t>Profit on Sale of Assets (</t>
    </r>
    <r>
      <rPr>
        <i/>
        <sz val="11"/>
        <color theme="1"/>
        <rFont val="Calibri"/>
        <family val="2"/>
        <scheme val="minor"/>
      </rPr>
      <t>Wins met Verkoop van Bates</t>
    </r>
    <r>
      <rPr>
        <sz val="11"/>
        <color theme="1"/>
        <rFont val="Calibri"/>
        <family val="2"/>
        <scheme val="minor"/>
      </rPr>
      <t>)</t>
    </r>
  </si>
  <si>
    <t>IS 30.</t>
  </si>
  <si>
    <r>
      <t>Group of Items (</t>
    </r>
    <r>
      <rPr>
        <b/>
        <i/>
        <sz val="11"/>
        <color theme="1"/>
        <rFont val="Calibri"/>
        <family val="2"/>
        <scheme val="minor"/>
      </rPr>
      <t>Groep Items</t>
    </r>
    <r>
      <rPr>
        <b/>
        <sz val="11"/>
        <color theme="1"/>
        <rFont val="Calibri"/>
        <family val="2"/>
        <scheme val="minor"/>
      </rPr>
      <t>) 1</t>
    </r>
  </si>
  <si>
    <r>
      <t>Group of Items (</t>
    </r>
    <r>
      <rPr>
        <b/>
        <i/>
        <sz val="11"/>
        <color theme="1"/>
        <rFont val="Calibri"/>
        <family val="2"/>
        <scheme val="minor"/>
      </rPr>
      <t>Groep Items</t>
    </r>
    <r>
      <rPr>
        <b/>
        <sz val="11"/>
        <color theme="1"/>
        <rFont val="Calibri"/>
        <family val="2"/>
        <scheme val="minor"/>
      </rPr>
      <t>) 2</t>
    </r>
  </si>
  <si>
    <r>
      <t>Less: Written off (</t>
    </r>
    <r>
      <rPr>
        <i/>
        <sz val="11"/>
        <color theme="1"/>
        <rFont val="Calibri"/>
        <family val="2"/>
        <scheme val="minor"/>
      </rPr>
      <t>Afgeskryf</t>
    </r>
    <r>
      <rPr>
        <sz val="11"/>
        <color theme="1"/>
        <rFont val="Calibri"/>
        <family val="2"/>
        <scheme val="minor"/>
      </rPr>
      <t>)</t>
    </r>
  </si>
  <si>
    <r>
      <t>Group of Items (</t>
    </r>
    <r>
      <rPr>
        <b/>
        <i/>
        <sz val="11"/>
        <color theme="1"/>
        <rFont val="Calibri"/>
        <family val="2"/>
        <scheme val="minor"/>
      </rPr>
      <t>Groep Items</t>
    </r>
    <r>
      <rPr>
        <b/>
        <sz val="11"/>
        <color theme="1"/>
        <rFont val="Calibri"/>
        <family val="2"/>
        <scheme val="minor"/>
      </rPr>
      <t>) 3</t>
    </r>
  </si>
  <si>
    <r>
      <t>Group of Items (</t>
    </r>
    <r>
      <rPr>
        <b/>
        <i/>
        <sz val="11"/>
        <color theme="1"/>
        <rFont val="Calibri"/>
        <family val="2"/>
        <scheme val="minor"/>
      </rPr>
      <t>Groep Items</t>
    </r>
    <r>
      <rPr>
        <b/>
        <sz val="11"/>
        <color theme="1"/>
        <rFont val="Calibri"/>
        <family val="2"/>
        <scheme val="minor"/>
      </rPr>
      <t>) 4</t>
    </r>
  </si>
  <si>
    <r>
      <t>Group of Items (</t>
    </r>
    <r>
      <rPr>
        <b/>
        <i/>
        <sz val="11"/>
        <color theme="1"/>
        <rFont val="Calibri"/>
        <family val="2"/>
        <scheme val="minor"/>
      </rPr>
      <t>Groep Items</t>
    </r>
    <r>
      <rPr>
        <b/>
        <sz val="11"/>
        <color theme="1"/>
        <rFont val="Calibri"/>
        <family val="2"/>
        <scheme val="minor"/>
      </rPr>
      <t>) 5</t>
    </r>
  </si>
  <si>
    <r>
      <t>Group of Items (</t>
    </r>
    <r>
      <rPr>
        <b/>
        <i/>
        <sz val="11"/>
        <color theme="1"/>
        <rFont val="Calibri"/>
        <family val="2"/>
        <scheme val="minor"/>
      </rPr>
      <t>Groep Items</t>
    </r>
    <r>
      <rPr>
        <b/>
        <sz val="11"/>
        <color theme="1"/>
        <rFont val="Calibri"/>
        <family val="2"/>
        <scheme val="minor"/>
      </rPr>
      <t>) 6</t>
    </r>
  </si>
  <si>
    <r>
      <t>Group of Items (</t>
    </r>
    <r>
      <rPr>
        <b/>
        <i/>
        <sz val="11"/>
        <color theme="1"/>
        <rFont val="Calibri"/>
        <family val="2"/>
        <scheme val="minor"/>
      </rPr>
      <t>Groep Items</t>
    </r>
    <r>
      <rPr>
        <b/>
        <sz val="11"/>
        <color theme="1"/>
        <rFont val="Calibri"/>
        <family val="2"/>
        <scheme val="minor"/>
      </rPr>
      <t>) 10</t>
    </r>
  </si>
  <si>
    <r>
      <t>Group of Items (</t>
    </r>
    <r>
      <rPr>
        <b/>
        <i/>
        <sz val="11"/>
        <color theme="1"/>
        <rFont val="Calibri"/>
        <family val="2"/>
        <scheme val="minor"/>
      </rPr>
      <t>Groep Items</t>
    </r>
    <r>
      <rPr>
        <b/>
        <sz val="11"/>
        <color theme="1"/>
        <rFont val="Calibri"/>
        <family val="2"/>
        <scheme val="minor"/>
      </rPr>
      <t>) 9</t>
    </r>
  </si>
  <si>
    <r>
      <t>Group of Items (</t>
    </r>
    <r>
      <rPr>
        <b/>
        <i/>
        <sz val="11"/>
        <color theme="1"/>
        <rFont val="Calibri"/>
        <family val="2"/>
        <scheme val="minor"/>
      </rPr>
      <t>Groep Items</t>
    </r>
    <r>
      <rPr>
        <b/>
        <sz val="11"/>
        <color theme="1"/>
        <rFont val="Calibri"/>
        <family val="2"/>
        <scheme val="minor"/>
      </rPr>
      <t>) 8</t>
    </r>
  </si>
  <si>
    <r>
      <t>Group of Items (</t>
    </r>
    <r>
      <rPr>
        <b/>
        <i/>
        <sz val="11"/>
        <color theme="1"/>
        <rFont val="Calibri"/>
        <family val="2"/>
        <scheme val="minor"/>
      </rPr>
      <t>Groep Items</t>
    </r>
    <r>
      <rPr>
        <b/>
        <sz val="11"/>
        <color theme="1"/>
        <rFont val="Calibri"/>
        <family val="2"/>
        <scheme val="minor"/>
      </rPr>
      <t>) 7</t>
    </r>
  </si>
  <si>
    <r>
      <t>Investment (</t>
    </r>
    <r>
      <rPr>
        <b/>
        <i/>
        <sz val="11"/>
        <color theme="1"/>
        <rFont val="Calibri"/>
        <family val="2"/>
        <scheme val="minor"/>
      </rPr>
      <t>Belegging) 1</t>
    </r>
  </si>
  <si>
    <r>
      <t>Investment (</t>
    </r>
    <r>
      <rPr>
        <b/>
        <i/>
        <sz val="11"/>
        <color theme="1"/>
        <rFont val="Calibri"/>
        <family val="2"/>
        <scheme val="minor"/>
      </rPr>
      <t>Belegging) 3</t>
    </r>
  </si>
  <si>
    <r>
      <t>Investment (</t>
    </r>
    <r>
      <rPr>
        <b/>
        <i/>
        <sz val="11"/>
        <color theme="1"/>
        <rFont val="Calibri"/>
        <family val="2"/>
        <scheme val="minor"/>
      </rPr>
      <t>Belegging) 2</t>
    </r>
  </si>
  <si>
    <r>
      <t>Investment (</t>
    </r>
    <r>
      <rPr>
        <b/>
        <i/>
        <sz val="11"/>
        <color theme="1"/>
        <rFont val="Calibri"/>
        <family val="2"/>
        <scheme val="minor"/>
      </rPr>
      <t>Belegging) 4</t>
    </r>
  </si>
  <si>
    <r>
      <t>Investment (</t>
    </r>
    <r>
      <rPr>
        <b/>
        <i/>
        <sz val="11"/>
        <color theme="1"/>
        <rFont val="Calibri"/>
        <family val="2"/>
        <scheme val="minor"/>
      </rPr>
      <t>Belegging) 5</t>
    </r>
  </si>
  <si>
    <r>
      <t>Cheque Account (</t>
    </r>
    <r>
      <rPr>
        <i/>
        <sz val="11"/>
        <color theme="1"/>
        <rFont val="Calibri"/>
        <family val="2"/>
        <scheme val="minor"/>
      </rPr>
      <t>Tjekrekening</t>
    </r>
    <r>
      <rPr>
        <sz val="11"/>
        <color theme="1"/>
        <rFont val="Calibri"/>
        <family val="2"/>
        <scheme val="minor"/>
      </rPr>
      <t>) 1</t>
    </r>
  </si>
  <si>
    <r>
      <t>Cheque Account (</t>
    </r>
    <r>
      <rPr>
        <i/>
        <sz val="11"/>
        <color theme="1"/>
        <rFont val="Calibri"/>
        <family val="2"/>
        <scheme val="minor"/>
      </rPr>
      <t>Tjekrekening</t>
    </r>
    <r>
      <rPr>
        <sz val="11"/>
        <color theme="1"/>
        <rFont val="Calibri"/>
        <family val="2"/>
        <scheme val="minor"/>
      </rPr>
      <t>) 2</t>
    </r>
    <r>
      <rPr>
        <sz val="11"/>
        <color theme="1"/>
        <rFont val="Calibri"/>
        <family val="2"/>
        <scheme val="minor"/>
      </rPr>
      <t/>
    </r>
  </si>
  <si>
    <r>
      <t>Savings Account (</t>
    </r>
    <r>
      <rPr>
        <i/>
        <sz val="11"/>
        <color theme="1"/>
        <rFont val="Calibri"/>
        <family val="2"/>
        <scheme val="minor"/>
      </rPr>
      <t>Spaarrekening</t>
    </r>
    <r>
      <rPr>
        <sz val="11"/>
        <color theme="1"/>
        <rFont val="Calibri"/>
        <family val="2"/>
        <scheme val="minor"/>
      </rPr>
      <t>) 1</t>
    </r>
  </si>
  <si>
    <r>
      <t>Savings Account (</t>
    </r>
    <r>
      <rPr>
        <i/>
        <sz val="11"/>
        <color theme="1"/>
        <rFont val="Calibri"/>
        <family val="2"/>
        <scheme val="minor"/>
      </rPr>
      <t>Spaarrekening</t>
    </r>
    <r>
      <rPr>
        <sz val="11"/>
        <color theme="1"/>
        <rFont val="Calibri"/>
        <family val="2"/>
        <scheme val="minor"/>
      </rPr>
      <t>) 2</t>
    </r>
    <r>
      <rPr>
        <sz val="11"/>
        <color theme="1"/>
        <rFont val="Calibri"/>
        <family val="2"/>
        <scheme val="minor"/>
      </rPr>
      <t/>
    </r>
  </si>
  <si>
    <r>
      <t>Savings Account (</t>
    </r>
    <r>
      <rPr>
        <i/>
        <sz val="11"/>
        <color theme="1"/>
        <rFont val="Calibri"/>
        <family val="2"/>
        <scheme val="minor"/>
      </rPr>
      <t>Spaarrekening</t>
    </r>
    <r>
      <rPr>
        <sz val="11"/>
        <color theme="1"/>
        <rFont val="Calibri"/>
        <family val="2"/>
        <scheme val="minor"/>
      </rPr>
      <t>) 3</t>
    </r>
    <r>
      <rPr>
        <sz val="11"/>
        <color theme="1"/>
        <rFont val="Calibri"/>
        <family val="2"/>
        <scheme val="minor"/>
      </rPr>
      <t/>
    </r>
  </si>
  <si>
    <r>
      <t>PREPAYMENTS (</t>
    </r>
    <r>
      <rPr>
        <b/>
        <i/>
        <sz val="11"/>
        <color theme="1"/>
        <rFont val="Calibri"/>
        <family val="2"/>
        <scheme val="minor"/>
      </rPr>
      <t>VOORUITBETALINGS</t>
    </r>
    <r>
      <rPr>
        <b/>
        <sz val="11"/>
        <color theme="1"/>
        <rFont val="Calibri"/>
        <family val="2"/>
        <scheme val="minor"/>
      </rPr>
      <t>)</t>
    </r>
  </si>
  <si>
    <r>
      <t>Bond (</t>
    </r>
    <r>
      <rPr>
        <b/>
        <i/>
        <sz val="11"/>
        <color theme="1"/>
        <rFont val="Calibri"/>
        <family val="2"/>
        <scheme val="minor"/>
      </rPr>
      <t>Verband</t>
    </r>
    <r>
      <rPr>
        <b/>
        <sz val="11"/>
        <color theme="1"/>
        <rFont val="Calibri"/>
        <family val="2"/>
        <scheme val="minor"/>
      </rPr>
      <t>) 1</t>
    </r>
  </si>
  <si>
    <r>
      <t>Bond (</t>
    </r>
    <r>
      <rPr>
        <b/>
        <i/>
        <sz val="11"/>
        <color theme="1"/>
        <rFont val="Calibri"/>
        <family val="2"/>
        <scheme val="minor"/>
      </rPr>
      <t>Verband</t>
    </r>
    <r>
      <rPr>
        <b/>
        <sz val="11"/>
        <color theme="1"/>
        <rFont val="Calibri"/>
        <family val="2"/>
        <scheme val="minor"/>
      </rPr>
      <t>) 2</t>
    </r>
  </si>
  <si>
    <r>
      <t>Bond (</t>
    </r>
    <r>
      <rPr>
        <b/>
        <i/>
        <sz val="11"/>
        <color theme="1"/>
        <rFont val="Calibri"/>
        <family val="2"/>
        <scheme val="minor"/>
      </rPr>
      <t>Verband</t>
    </r>
    <r>
      <rPr>
        <b/>
        <sz val="11"/>
        <color theme="1"/>
        <rFont val="Calibri"/>
        <family val="2"/>
        <scheme val="minor"/>
      </rPr>
      <t>) 3</t>
    </r>
  </si>
  <si>
    <r>
      <t>Plus: Interest (</t>
    </r>
    <r>
      <rPr>
        <i/>
        <sz val="11"/>
        <color theme="1"/>
        <rFont val="Calibri"/>
        <family val="2"/>
        <scheme val="minor"/>
      </rPr>
      <t>Rente gehef</t>
    </r>
    <r>
      <rPr>
        <sz val="11"/>
        <color theme="1"/>
        <rFont val="Calibri"/>
        <family val="2"/>
        <scheme val="minor"/>
      </rPr>
      <t>)</t>
    </r>
  </si>
  <si>
    <r>
      <t>Plus: Costs (</t>
    </r>
    <r>
      <rPr>
        <i/>
        <sz val="11"/>
        <color theme="1"/>
        <rFont val="Calibri"/>
        <family val="2"/>
        <scheme val="minor"/>
      </rPr>
      <t>Koste</t>
    </r>
    <r>
      <rPr>
        <sz val="11"/>
        <color theme="1"/>
        <rFont val="Calibri"/>
        <family val="2"/>
        <scheme val="minor"/>
      </rPr>
      <t>)</t>
    </r>
  </si>
  <si>
    <r>
      <t>Less: Instalments paid (</t>
    </r>
    <r>
      <rPr>
        <i/>
        <sz val="11"/>
        <color theme="1"/>
        <rFont val="Calibri"/>
        <family val="2"/>
        <scheme val="minor"/>
      </rPr>
      <t>Betalings</t>
    </r>
    <r>
      <rPr>
        <sz val="11"/>
        <color theme="1"/>
        <rFont val="Calibri"/>
        <family val="2"/>
        <scheme val="minor"/>
      </rPr>
      <t>)</t>
    </r>
  </si>
  <si>
    <r>
      <t>Account (</t>
    </r>
    <r>
      <rPr>
        <i/>
        <sz val="11"/>
        <color theme="1"/>
        <rFont val="Calibri"/>
        <family val="2"/>
        <scheme val="minor"/>
      </rPr>
      <t>Rekening</t>
    </r>
    <r>
      <rPr>
        <sz val="11"/>
        <color theme="1"/>
        <rFont val="Calibri"/>
        <family val="2"/>
        <scheme val="minor"/>
      </rPr>
      <t>) 1</t>
    </r>
  </si>
  <si>
    <r>
      <t>Account (</t>
    </r>
    <r>
      <rPr>
        <i/>
        <sz val="11"/>
        <color theme="1"/>
        <rFont val="Calibri"/>
        <family val="2"/>
        <scheme val="minor"/>
      </rPr>
      <t>Rekening</t>
    </r>
    <r>
      <rPr>
        <sz val="11"/>
        <color theme="1"/>
        <rFont val="Calibri"/>
        <family val="2"/>
        <scheme val="minor"/>
      </rPr>
      <t>) 2</t>
    </r>
    <r>
      <rPr>
        <sz val="11"/>
        <color theme="1"/>
        <rFont val="Calibri"/>
        <family val="2"/>
        <scheme val="minor"/>
      </rPr>
      <t/>
    </r>
  </si>
  <si>
    <r>
      <t>Account (</t>
    </r>
    <r>
      <rPr>
        <i/>
        <sz val="11"/>
        <color theme="1"/>
        <rFont val="Calibri"/>
        <family val="2"/>
        <scheme val="minor"/>
      </rPr>
      <t>Rekening</t>
    </r>
    <r>
      <rPr>
        <sz val="11"/>
        <color theme="1"/>
        <rFont val="Calibri"/>
        <family val="2"/>
        <scheme val="minor"/>
      </rPr>
      <t>) 3</t>
    </r>
    <r>
      <rPr>
        <sz val="11"/>
        <color theme="1"/>
        <rFont val="Calibri"/>
        <family val="2"/>
        <scheme val="minor"/>
      </rPr>
      <t/>
    </r>
  </si>
  <si>
    <r>
      <t>ACCOUNTING POLICY (</t>
    </r>
    <r>
      <rPr>
        <b/>
        <i/>
        <sz val="11"/>
        <color theme="1"/>
        <rFont val="Calibri"/>
        <family val="2"/>
        <scheme val="minor"/>
      </rPr>
      <t>REKENINGKUNDIGE BELEID</t>
    </r>
    <r>
      <rPr>
        <b/>
        <sz val="11"/>
        <color theme="1"/>
        <rFont val="Calibri"/>
        <family val="2"/>
        <scheme val="minor"/>
      </rPr>
      <t>)</t>
    </r>
  </si>
  <si>
    <r>
      <t>PROPERTY (</t>
    </r>
    <r>
      <rPr>
        <b/>
        <i/>
        <sz val="11"/>
        <color theme="1"/>
        <rFont val="Calibri"/>
        <family val="2"/>
        <scheme val="minor"/>
      </rPr>
      <t>EIENDOM</t>
    </r>
    <r>
      <rPr>
        <b/>
        <sz val="11"/>
        <color theme="1"/>
        <rFont val="Calibri"/>
        <family val="2"/>
        <scheme val="minor"/>
      </rPr>
      <t>)</t>
    </r>
  </si>
  <si>
    <r>
      <t>BASIS OF PRESENTATION (</t>
    </r>
    <r>
      <rPr>
        <b/>
        <i/>
        <sz val="11"/>
        <color theme="1"/>
        <rFont val="Calibri"/>
        <family val="2"/>
        <scheme val="minor"/>
      </rPr>
      <t>BASIS VAN AANBIEDING</t>
    </r>
    <r>
      <rPr>
        <b/>
        <sz val="11"/>
        <color theme="1"/>
        <rFont val="Calibri"/>
        <family val="2"/>
        <scheme val="minor"/>
      </rPr>
      <t>)</t>
    </r>
  </si>
  <si>
    <t>Hierdie fonds weerspieël die gemeente se opgelope surplusse of tekorte.</t>
  </si>
  <si>
    <t>This fund reflects the congregation's accumulated surpluses or deficits.</t>
  </si>
  <si>
    <t>The financial statements are prepared according to the historical cost base, which is in all material</t>
  </si>
  <si>
    <t>respects consistent with that of the previous year.</t>
  </si>
  <si>
    <t>konsekwent is met die van die vorige jaar.</t>
  </si>
  <si>
    <t>Land and Buildings purchased or erected by the congregation are shown at the original cost plus</t>
  </si>
  <si>
    <t>capitalized cost. If the book value of the property no longer represents the real value of the property, a</t>
  </si>
  <si>
    <t>revaluation can be performed and the book value of the property adjusted accordingly.</t>
  </si>
  <si>
    <t>Grond en Geboue deur die gemeente aangekoop of opgerig word teen die oorspronklike kosprys plus</t>
  </si>
  <si>
    <t>gekapitaliseerde koste getoon. Indien die boekwaarde van die eiendom nie meer die werklike waarde van</t>
  </si>
  <si>
    <t>die eiendom verteenwoordig nie, kan 'n herwaardasie uitgevoer word en die boekwaarde van die eiendom</t>
  </si>
  <si>
    <t>ooreenkomstig aangepas word.</t>
  </si>
  <si>
    <t>Furniture and equipment are displayed at a nominal value. New purchases are written off in full to a</t>
  </si>
  <si>
    <r>
      <rPr>
        <b/>
        <u/>
        <sz val="11"/>
        <color theme="1"/>
        <rFont val="Calibri"/>
        <family val="2"/>
        <scheme val="minor"/>
      </rPr>
      <t>value of R1 per item</t>
    </r>
    <r>
      <rPr>
        <sz val="11"/>
        <color theme="1"/>
        <rFont val="Calibri"/>
        <family val="2"/>
        <scheme val="minor"/>
      </rPr>
      <t xml:space="preserve"> in the year of purchase.</t>
    </r>
  </si>
  <si>
    <t>This fund represents the net book value of the congregation's fixed property and furniture and</t>
  </si>
  <si>
    <t>equipment (loose assets), less long-term liabilities.</t>
  </si>
  <si>
    <t>Hierdie fonds verteenwoordig die netto boekwaarde van die gemeente se vaste eiendom en meubels en</t>
  </si>
  <si>
    <t>toerusting (los bates), minus langtermyn verpligtinge.</t>
  </si>
  <si>
    <t>val. Elke gemeente doen individueel aansoek en moet jaarliks 'n IT12EI opgawe indien om vrystelling in</t>
  </si>
  <si>
    <t>In terms of Section 30 of the Income Tax Act the Church is exempt from income tax on receipts and</t>
  </si>
  <si>
    <t>accruals that fall within the provisions of Section 10 (1) (cN) of the Income Tax Act . Each congregation</t>
  </si>
  <si>
    <t>applies individually and must submit an annual IT12EI return to maintain exemption. The congregation</t>
  </si>
  <si>
    <t>does however have a tax obligation if income from trading activities exceeds the exempt part as</t>
  </si>
  <si>
    <t>determined by SARS.</t>
  </si>
  <si>
    <t>The congregation provides for and pay their portion of synod activities as determined in the Family Rules</t>
  </si>
  <si>
    <t>ACCOUNTING POLICY</t>
  </si>
  <si>
    <t>8.</t>
  </si>
  <si>
    <t>COVER</t>
  </si>
  <si>
    <r>
      <t xml:space="preserve">Die inligting wat op hierdie blad voltooi word moet so </t>
    </r>
    <r>
      <rPr>
        <b/>
        <u/>
        <sz val="11"/>
        <color theme="1"/>
        <rFont val="Calibri"/>
        <family val="2"/>
        <scheme val="minor"/>
      </rPr>
      <t>volledig moontlik</t>
    </r>
    <r>
      <rPr>
        <sz val="11"/>
        <color theme="1"/>
        <rFont val="Calibri"/>
        <family val="2"/>
        <scheme val="minor"/>
      </rPr>
      <t xml:space="preserve"> wees omdat dit gebruik word om items deur</t>
    </r>
  </si>
  <si>
    <t>Die inligting op hierdie blad trek deur van die INSETTE blad af.</t>
  </si>
  <si>
    <t>INSETTE</t>
  </si>
  <si>
    <t>???????!!!!!!!</t>
  </si>
  <si>
    <r>
      <t>Deposits held (</t>
    </r>
    <r>
      <rPr>
        <i/>
        <sz val="11"/>
        <color theme="1"/>
        <rFont val="Calibri"/>
        <family val="2"/>
        <scheme val="minor"/>
      </rPr>
      <t>Deposito's gehou</t>
    </r>
    <r>
      <rPr>
        <sz val="11"/>
        <color theme="1"/>
        <rFont val="Calibri"/>
        <family val="2"/>
        <scheme val="minor"/>
      </rPr>
      <t>)</t>
    </r>
  </si>
  <si>
    <r>
      <t>Prepaid Income (</t>
    </r>
    <r>
      <rPr>
        <i/>
        <sz val="11"/>
        <color theme="1"/>
        <rFont val="Calibri"/>
        <family val="2"/>
        <scheme val="minor"/>
      </rPr>
      <t>Vooruit Ontvangstes</t>
    </r>
    <r>
      <rPr>
        <sz val="11"/>
        <color theme="1"/>
        <rFont val="Calibri"/>
        <family val="2"/>
        <scheme val="minor"/>
      </rPr>
      <t>)</t>
    </r>
  </si>
  <si>
    <r>
      <t>Project (</t>
    </r>
    <r>
      <rPr>
        <b/>
        <i/>
        <sz val="11"/>
        <color theme="1"/>
        <rFont val="Calibri"/>
        <family val="2"/>
        <scheme val="minor"/>
      </rPr>
      <t>Projek</t>
    </r>
    <r>
      <rPr>
        <b/>
        <sz val="11"/>
        <color theme="1"/>
        <rFont val="Calibri"/>
        <family val="2"/>
        <scheme val="minor"/>
      </rPr>
      <t>) 4</t>
    </r>
  </si>
  <si>
    <r>
      <t>Books and Magazines (</t>
    </r>
    <r>
      <rPr>
        <i/>
        <sz val="11"/>
        <color theme="1"/>
        <rFont val="Calibri"/>
        <family val="2"/>
        <scheme val="minor"/>
      </rPr>
      <t>Boeke en Tydskrifte</t>
    </r>
    <r>
      <rPr>
        <sz val="11"/>
        <color theme="1"/>
        <rFont val="Calibri"/>
        <family val="2"/>
        <scheme val="minor"/>
      </rPr>
      <t>)</t>
    </r>
  </si>
  <si>
    <r>
      <t xml:space="preserve">Indien die gemeente </t>
    </r>
    <r>
      <rPr>
        <b/>
        <u/>
        <sz val="11"/>
        <color theme="1"/>
        <rFont val="Calibri"/>
        <family val="2"/>
        <scheme val="minor"/>
      </rPr>
      <t>vrygestel</t>
    </r>
    <r>
      <rPr>
        <sz val="11"/>
        <color theme="1"/>
        <rFont val="Calibri"/>
        <family val="2"/>
        <scheme val="minor"/>
      </rPr>
      <t xml:space="preserve"> is van belasting </t>
    </r>
    <r>
      <rPr>
        <b/>
        <u/>
        <sz val="11"/>
        <color rgb="FFFF0000"/>
        <rFont val="Calibri"/>
        <family val="2"/>
        <scheme val="minor"/>
      </rPr>
      <t>MOET DAAR 'N PBO NOMMER WEES</t>
    </r>
    <r>
      <rPr>
        <sz val="11"/>
        <color theme="1"/>
        <rFont val="Calibri"/>
        <family val="2"/>
        <scheme val="minor"/>
      </rPr>
      <t>. Indien daar nie 'n PBO nommer</t>
    </r>
  </si>
  <si>
    <r>
      <t xml:space="preserve">is nie, </t>
    </r>
    <r>
      <rPr>
        <b/>
        <u/>
        <sz val="11"/>
        <color rgb="FFFF0000"/>
        <rFont val="Calibri"/>
        <family val="2"/>
        <scheme val="minor"/>
      </rPr>
      <t>MOET DIE GEMEENTE BELASTING BETAAL</t>
    </r>
    <r>
      <rPr>
        <sz val="11"/>
        <color theme="1"/>
        <rFont val="Calibri"/>
        <family val="2"/>
        <scheme val="minor"/>
      </rPr>
      <t>.</t>
    </r>
  </si>
  <si>
    <t>ALGEMEEN</t>
  </si>
  <si>
    <r>
      <t>Property (</t>
    </r>
    <r>
      <rPr>
        <b/>
        <i/>
        <sz val="11"/>
        <color indexed="8"/>
        <rFont val="Calibri"/>
        <family val="2"/>
      </rPr>
      <t>Gebou</t>
    </r>
    <r>
      <rPr>
        <b/>
        <sz val="11"/>
        <color indexed="8"/>
        <rFont val="Calibri"/>
        <family val="2"/>
      </rPr>
      <t>) 6 - Closing Balance (</t>
    </r>
    <r>
      <rPr>
        <b/>
        <i/>
        <sz val="11"/>
        <color indexed="8"/>
        <rFont val="Calibri"/>
        <family val="2"/>
      </rPr>
      <t>Sluitingsaldo</t>
    </r>
    <r>
      <rPr>
        <b/>
        <sz val="11"/>
        <color indexed="8"/>
        <rFont val="Calibri"/>
        <family val="2"/>
      </rPr>
      <t>)</t>
    </r>
  </si>
  <si>
    <t>Die finansiële state word volgens die historiese kostegrondslag opgestel, wat in alle wesentlike opsigte</t>
  </si>
  <si>
    <t>Meubels en toerusting word teen 'n nominale waarde getoon. Nuwe aankope word volledig afgeskryf na</t>
  </si>
  <si>
    <r>
      <t xml:space="preserve">'n </t>
    </r>
    <r>
      <rPr>
        <b/>
        <i/>
        <u/>
        <sz val="11"/>
        <color theme="1"/>
        <rFont val="Calibri"/>
        <family val="2"/>
        <scheme val="minor"/>
      </rPr>
      <t>waarde van R1 per item</t>
    </r>
    <r>
      <rPr>
        <i/>
        <sz val="11"/>
        <color theme="1"/>
        <rFont val="Calibri"/>
        <family val="2"/>
        <scheme val="minor"/>
      </rPr>
      <t xml:space="preserve"> in die jaar van aankope.</t>
    </r>
  </si>
  <si>
    <t>Die Kerk is ingevolge Artikel 30 van die Inkomstebelastingwet vrygestel van inkomstebelasting op</t>
  </si>
  <si>
    <t>ontvangstes en toevallings wat binne die bepalings van Artikel 10(1)(cN) van die Inkomstebelastingwet</t>
  </si>
  <si>
    <t>stand te hou. Die gemeente het wel 'n belastingverpligting indien inkomste uit handelsbedrywighede</t>
  </si>
  <si>
    <t>die vrygestelde deel soos deur die SAID bepaal, oorskry.</t>
  </si>
  <si>
    <t>Die gemeente voorsien vir en betaal sinodale bedraes soos bepaal in Bepaling 41.4 van die Familiereëls van</t>
  </si>
  <si>
    <t>die Oostelike Sinode.</t>
  </si>
  <si>
    <t>of the Eastern Synod, regulation 41.4.</t>
  </si>
  <si>
    <t/>
  </si>
  <si>
    <r>
      <t xml:space="preserve">BESKIK NIE </t>
    </r>
    <r>
      <rPr>
        <b/>
        <i/>
        <u/>
        <sz val="11"/>
        <color rgb="FFFF0000"/>
        <rFont val="Calibri"/>
        <family val="2"/>
        <scheme val="minor"/>
      </rPr>
      <t>MOET</t>
    </r>
    <r>
      <rPr>
        <b/>
        <i/>
        <sz val="11"/>
        <color rgb="FFFF0000"/>
        <rFont val="Calibri"/>
        <family val="2"/>
        <scheme val="minor"/>
      </rPr>
      <t xml:space="preserve"> DIE GEMEENTE BELASTING BETAAL.</t>
    </r>
  </si>
  <si>
    <r>
      <rPr>
        <b/>
        <i/>
        <u/>
        <sz val="11"/>
        <color rgb="FFFF0000"/>
        <rFont val="Calibri"/>
        <family val="2"/>
        <scheme val="minor"/>
      </rPr>
      <t>HIERDIE NOMMER MAG NIE LEEG WEES NIE</t>
    </r>
    <r>
      <rPr>
        <b/>
        <i/>
        <sz val="11"/>
        <color rgb="FFFF0000"/>
        <rFont val="Calibri"/>
        <family val="2"/>
        <scheme val="minor"/>
      </rPr>
      <t>. INDIEN DIE GEMEENTE NIE OOR 'N NOMMER</t>
    </r>
  </si>
  <si>
    <t>Weergawe</t>
  </si>
  <si>
    <r>
      <t>NOTES (</t>
    </r>
    <r>
      <rPr>
        <b/>
        <i/>
        <sz val="10"/>
        <color indexed="8"/>
        <rFont val="Calibri"/>
        <family val="2"/>
      </rPr>
      <t>AANTE</t>
    </r>
  </si>
  <si>
    <t>-KENINGE)</t>
  </si>
  <si>
    <r>
      <rPr>
        <b/>
        <sz val="11"/>
        <color theme="1"/>
        <rFont val="Calibri"/>
        <family val="2"/>
        <scheme val="minor"/>
      </rPr>
      <t>INCOME TAX</t>
    </r>
    <r>
      <rPr>
        <sz val="11"/>
        <color theme="1"/>
        <rFont val="Calibri"/>
        <family val="2"/>
        <scheme val="minor"/>
      </rPr>
      <t xml:space="preserve"> (</t>
    </r>
    <r>
      <rPr>
        <b/>
        <i/>
        <sz val="11"/>
        <color theme="1"/>
        <rFont val="Calibri"/>
        <family val="2"/>
        <scheme val="minor"/>
      </rPr>
      <t>INKOMSTEBELASTING</t>
    </r>
    <r>
      <rPr>
        <sz val="11"/>
        <color theme="1"/>
        <rFont val="Calibri"/>
        <family val="2"/>
        <scheme val="minor"/>
      </rPr>
      <t>)</t>
    </r>
  </si>
  <si>
    <r>
      <t>INCOME THIRD PARTY FUNDS (</t>
    </r>
    <r>
      <rPr>
        <b/>
        <i/>
        <sz val="11"/>
        <color theme="1"/>
        <rFont val="Calibri"/>
        <family val="2"/>
        <scheme val="minor"/>
      </rPr>
      <t>INKOMSTE DERDEPARTY FONDSE</t>
    </r>
    <r>
      <rPr>
        <b/>
        <sz val="11"/>
        <color theme="1"/>
        <rFont val="Calibri"/>
        <family val="2"/>
        <scheme val="minor"/>
      </rPr>
      <t>)</t>
    </r>
  </si>
  <si>
    <t>IS 31.</t>
  </si>
  <si>
    <t>IS 32.</t>
  </si>
  <si>
    <r>
      <t>IS 33. INCOME TAX PAYABLE (</t>
    </r>
    <r>
      <rPr>
        <b/>
        <i/>
        <sz val="11"/>
        <color theme="1"/>
        <rFont val="Calibri"/>
        <family val="2"/>
        <scheme val="minor"/>
      </rPr>
      <t>INKOMSTEBELASTING BETAALBAAR</t>
    </r>
    <r>
      <rPr>
        <b/>
        <sz val="11"/>
        <color theme="1"/>
        <rFont val="Calibri"/>
        <family val="2"/>
        <scheme val="minor"/>
      </rPr>
      <t>)</t>
    </r>
  </si>
  <si>
    <r>
      <t>Allocated Funds Applied (</t>
    </r>
    <r>
      <rPr>
        <i/>
        <sz val="11"/>
        <color theme="1"/>
        <rFont val="Calibri"/>
        <family val="2"/>
        <scheme val="minor"/>
      </rPr>
      <t>Toegewysde Fondse Aangewend</t>
    </r>
    <r>
      <rPr>
        <sz val="11"/>
        <color theme="1"/>
        <rFont val="Calibri"/>
        <family val="2"/>
        <scheme val="minor"/>
      </rPr>
      <t>)</t>
    </r>
  </si>
  <si>
    <r>
      <t>Special Registered Funds Applied (</t>
    </r>
    <r>
      <rPr>
        <i/>
        <sz val="11"/>
        <color theme="1"/>
        <rFont val="Calibri"/>
        <family val="2"/>
        <scheme val="minor"/>
      </rPr>
      <t>Spesiale Geregistreerde Fondse Aangewend</t>
    </r>
    <r>
      <rPr>
        <sz val="11"/>
        <color theme="1"/>
        <rFont val="Calibri"/>
        <family val="2"/>
        <scheme val="minor"/>
      </rPr>
      <t>)</t>
    </r>
  </si>
  <si>
    <r>
      <t>Other Funds Applied (</t>
    </r>
    <r>
      <rPr>
        <i/>
        <sz val="11"/>
        <color theme="1"/>
        <rFont val="Calibri"/>
        <family val="2"/>
        <scheme val="minor"/>
      </rPr>
      <t>Ander Fondse Aangewend</t>
    </r>
    <r>
      <rPr>
        <sz val="11"/>
        <color theme="1"/>
        <rFont val="Calibri"/>
        <family val="2"/>
        <scheme val="minor"/>
      </rPr>
      <t>)</t>
    </r>
  </si>
  <si>
    <r>
      <t>Throughput Funds Applied (</t>
    </r>
    <r>
      <rPr>
        <i/>
        <sz val="11"/>
        <color theme="1"/>
        <rFont val="Calibri"/>
        <family val="2"/>
        <scheme val="minor"/>
      </rPr>
      <t>Deurvloeifondse Uitbetaal</t>
    </r>
    <r>
      <rPr>
        <sz val="11"/>
        <color theme="1"/>
        <rFont val="Calibri"/>
        <family val="2"/>
        <scheme val="minor"/>
      </rPr>
      <t>)</t>
    </r>
  </si>
  <si>
    <r>
      <t>THIRD PARTY FUNDS APPLIED (</t>
    </r>
    <r>
      <rPr>
        <b/>
        <i/>
        <sz val="11"/>
        <color theme="1"/>
        <rFont val="Calibri"/>
        <family val="2"/>
        <scheme val="minor"/>
      </rPr>
      <t>DERDEPARTY FONDSE AANGEWEND</t>
    </r>
    <r>
      <rPr>
        <b/>
        <sz val="11"/>
        <color theme="1"/>
        <rFont val="Calibri"/>
        <family val="2"/>
        <scheme val="minor"/>
      </rPr>
      <t>)</t>
    </r>
  </si>
  <si>
    <t>Yes/Ja</t>
  </si>
  <si>
    <t>No/Nee</t>
  </si>
  <si>
    <r>
      <t xml:space="preserve">Other Prepaid Items (Ander </t>
    </r>
    <r>
      <rPr>
        <i/>
        <sz val="11"/>
        <color theme="1"/>
        <rFont val="Calibri"/>
        <family val="2"/>
        <scheme val="minor"/>
      </rPr>
      <t>Vooruitbetaalde Items</t>
    </r>
    <r>
      <rPr>
        <sz val="11"/>
        <color theme="1"/>
        <rFont val="Calibri"/>
        <family val="2"/>
        <scheme val="minor"/>
      </rPr>
      <t>)</t>
    </r>
  </si>
  <si>
    <r>
      <t>Project (</t>
    </r>
    <r>
      <rPr>
        <b/>
        <i/>
        <sz val="11"/>
        <color theme="1"/>
        <rFont val="Calibri"/>
        <family val="2"/>
        <scheme val="minor"/>
      </rPr>
      <t>Projek</t>
    </r>
    <r>
      <rPr>
        <b/>
        <sz val="11"/>
        <color theme="1"/>
        <rFont val="Calibri"/>
        <family val="2"/>
        <scheme val="minor"/>
      </rPr>
      <t>) 2</t>
    </r>
  </si>
  <si>
    <r>
      <t>Funds Supplemented (</t>
    </r>
    <r>
      <rPr>
        <i/>
        <sz val="11"/>
        <color theme="1"/>
        <rFont val="Calibri"/>
        <family val="2"/>
        <scheme val="minor"/>
      </rPr>
      <t>Fondse Geallokeer</t>
    </r>
    <r>
      <rPr>
        <sz val="11"/>
        <color theme="1"/>
        <rFont val="Calibri"/>
        <family val="2"/>
        <scheme val="minor"/>
      </rPr>
      <t>)</t>
    </r>
  </si>
  <si>
    <r>
      <t>Funded by congregation (</t>
    </r>
    <r>
      <rPr>
        <b/>
        <i/>
        <sz val="11"/>
        <color theme="1"/>
        <rFont val="Calibri"/>
        <family val="2"/>
        <scheme val="minor"/>
      </rPr>
      <t>Deur gemeente befonds</t>
    </r>
    <r>
      <rPr>
        <b/>
        <sz val="11"/>
        <color theme="1"/>
        <rFont val="Calibri"/>
        <family val="2"/>
        <scheme val="minor"/>
      </rPr>
      <t>)</t>
    </r>
  </si>
  <si>
    <r>
      <t>Funded by congregation (</t>
    </r>
    <r>
      <rPr>
        <i/>
        <sz val="11"/>
        <color theme="1"/>
        <rFont val="Calibri"/>
        <family val="2"/>
        <scheme val="minor"/>
      </rPr>
      <t>Deur gemeente befonds</t>
    </r>
    <r>
      <rPr>
        <sz val="11"/>
        <color theme="1"/>
        <rFont val="Calibri"/>
        <family val="2"/>
        <scheme val="minor"/>
      </rPr>
      <t>)</t>
    </r>
  </si>
  <si>
    <r>
      <t>MOVABLE ASSETS (</t>
    </r>
    <r>
      <rPr>
        <b/>
        <i/>
        <sz val="11"/>
        <color theme="1"/>
        <rFont val="Calibri"/>
        <family val="2"/>
        <scheme val="minor"/>
      </rPr>
      <t>ROERENDE BATES</t>
    </r>
    <r>
      <rPr>
        <b/>
        <sz val="11"/>
        <color theme="1"/>
        <rFont val="Calibri"/>
        <family val="2"/>
        <scheme val="minor"/>
      </rPr>
      <t>)</t>
    </r>
  </si>
  <si>
    <r>
      <t>Less: Withdrawal (</t>
    </r>
    <r>
      <rPr>
        <i/>
        <sz val="11"/>
        <color theme="1"/>
        <rFont val="Calibri"/>
        <family val="2"/>
        <scheme val="minor"/>
      </rPr>
      <t>Onttrekking</t>
    </r>
    <r>
      <rPr>
        <sz val="11"/>
        <color theme="1"/>
        <rFont val="Calibri"/>
        <family val="2"/>
        <scheme val="minor"/>
      </rPr>
      <t>)</t>
    </r>
  </si>
  <si>
    <r>
      <t>Cleaning Costs (</t>
    </r>
    <r>
      <rPr>
        <i/>
        <sz val="11"/>
        <color theme="1"/>
        <rFont val="Calibri"/>
        <family val="2"/>
        <scheme val="minor"/>
      </rPr>
      <t>Skoonmaakkoste</t>
    </r>
    <r>
      <rPr>
        <sz val="11"/>
        <color theme="1"/>
        <rFont val="Calibri"/>
        <family val="2"/>
        <scheme val="minor"/>
      </rPr>
      <t>)</t>
    </r>
  </si>
  <si>
    <r>
      <t>Property Improvements (</t>
    </r>
    <r>
      <rPr>
        <i/>
        <sz val="11"/>
        <color theme="1"/>
        <rFont val="Calibri"/>
        <family val="2"/>
        <scheme val="minor"/>
      </rPr>
      <t>Eiendom</t>
    </r>
    <r>
      <rPr>
        <sz val="11"/>
        <color theme="1"/>
        <rFont val="Calibri"/>
        <family val="2"/>
        <scheme val="minor"/>
      </rPr>
      <t xml:space="preserve"> </t>
    </r>
    <r>
      <rPr>
        <i/>
        <sz val="11"/>
        <color theme="1"/>
        <rFont val="Calibri"/>
        <family val="2"/>
        <scheme val="minor"/>
      </rPr>
      <t>Verbetering</t>
    </r>
    <r>
      <rPr>
        <sz val="11"/>
        <color theme="1"/>
        <rFont val="Calibri"/>
        <family val="2"/>
        <scheme val="minor"/>
      </rPr>
      <t>)</t>
    </r>
  </si>
  <si>
    <r>
      <t>Property Insurance (</t>
    </r>
    <r>
      <rPr>
        <i/>
        <sz val="11"/>
        <color theme="1"/>
        <rFont val="Calibri"/>
        <family val="2"/>
        <scheme val="minor"/>
      </rPr>
      <t>Eiendom</t>
    </r>
    <r>
      <rPr>
        <sz val="11"/>
        <color theme="1"/>
        <rFont val="Calibri"/>
        <family val="2"/>
        <scheme val="minor"/>
      </rPr>
      <t xml:space="preserve"> </t>
    </r>
    <r>
      <rPr>
        <i/>
        <sz val="11"/>
        <color theme="1"/>
        <rFont val="Calibri"/>
        <family val="2"/>
        <scheme val="minor"/>
      </rPr>
      <t>Versekering</t>
    </r>
    <r>
      <rPr>
        <sz val="11"/>
        <color theme="1"/>
        <rFont val="Calibri"/>
        <family val="2"/>
        <scheme val="minor"/>
      </rPr>
      <t>)</t>
    </r>
  </si>
  <si>
    <r>
      <t>Other Property Costs (</t>
    </r>
    <r>
      <rPr>
        <i/>
        <sz val="11"/>
        <color theme="1"/>
        <rFont val="Calibri"/>
        <family val="2"/>
        <scheme val="minor"/>
      </rPr>
      <t>Ander Eiendom Kostes)</t>
    </r>
  </si>
  <si>
    <r>
      <t>Leave Payout (</t>
    </r>
    <r>
      <rPr>
        <i/>
        <sz val="11"/>
        <color theme="1"/>
        <rFont val="Calibri"/>
        <family val="2"/>
        <scheme val="minor"/>
      </rPr>
      <t>Verlof uitbetaling</t>
    </r>
    <r>
      <rPr>
        <sz val="11"/>
        <color theme="1"/>
        <rFont val="Calibri"/>
        <family val="2"/>
        <scheme val="minor"/>
      </rPr>
      <t>)</t>
    </r>
  </si>
  <si>
    <r>
      <t>Secretarial Fees (</t>
    </r>
    <r>
      <rPr>
        <i/>
        <sz val="11"/>
        <color theme="1"/>
        <rFont val="Calibri"/>
        <family val="2"/>
        <scheme val="minor"/>
      </rPr>
      <t>Sekretariële Fooie</t>
    </r>
    <r>
      <rPr>
        <sz val="11"/>
        <color theme="1"/>
        <rFont val="Calibri"/>
        <family val="2"/>
        <scheme val="minor"/>
      </rPr>
      <t>)</t>
    </r>
  </si>
  <si>
    <r>
      <t>Other Once Off Payments (</t>
    </r>
    <r>
      <rPr>
        <i/>
        <sz val="11"/>
        <color theme="1"/>
        <rFont val="Calibri"/>
        <family val="2"/>
        <scheme val="minor"/>
      </rPr>
      <t>Ander Eenmalige Betalings</t>
    </r>
    <r>
      <rPr>
        <sz val="11"/>
        <color theme="1"/>
        <rFont val="Calibri"/>
        <family val="2"/>
        <scheme val="minor"/>
      </rPr>
      <t>)</t>
    </r>
  </si>
  <si>
    <r>
      <t>Bad Debts Written Off (</t>
    </r>
    <r>
      <rPr>
        <i/>
        <sz val="11"/>
        <color theme="1"/>
        <rFont val="Calibri"/>
        <family val="2"/>
        <scheme val="minor"/>
      </rPr>
      <t>Slegte Skulde Afgeskryf</t>
    </r>
    <r>
      <rPr>
        <sz val="11"/>
        <color theme="1"/>
        <rFont val="Calibri"/>
        <family val="2"/>
        <scheme val="minor"/>
      </rPr>
      <t>)</t>
    </r>
  </si>
  <si>
    <r>
      <t>MINISTER REMUNERATION (</t>
    </r>
    <r>
      <rPr>
        <b/>
        <i/>
        <sz val="11"/>
        <color theme="1"/>
        <rFont val="Calibri"/>
        <family val="2"/>
        <scheme val="minor"/>
      </rPr>
      <t>LERAAR VERGOEDING</t>
    </r>
    <r>
      <rPr>
        <b/>
        <sz val="11"/>
        <color theme="1"/>
        <rFont val="Calibri"/>
        <family val="2"/>
        <scheme val="minor"/>
      </rPr>
      <t>)</t>
    </r>
  </si>
  <si>
    <r>
      <t>OFFICERS REMUNERATION (</t>
    </r>
    <r>
      <rPr>
        <b/>
        <i/>
        <sz val="11"/>
        <color theme="1"/>
        <rFont val="Calibri"/>
        <family val="2"/>
        <scheme val="minor"/>
      </rPr>
      <t>AMPTENARE VERGOEDING</t>
    </r>
    <r>
      <rPr>
        <b/>
        <sz val="11"/>
        <color theme="1"/>
        <rFont val="Calibri"/>
        <family val="2"/>
        <scheme val="minor"/>
      </rPr>
      <t>)</t>
    </r>
  </si>
  <si>
    <r>
      <t>Licenses and Membership Fees (</t>
    </r>
    <r>
      <rPr>
        <i/>
        <sz val="11"/>
        <color theme="1"/>
        <rFont val="Calibri"/>
        <family val="2"/>
        <scheme val="minor"/>
      </rPr>
      <t>Lisensie- en Ledegelde</t>
    </r>
    <r>
      <rPr>
        <sz val="11"/>
        <color theme="1"/>
        <rFont val="Calibri"/>
        <family val="2"/>
        <scheme val="minor"/>
      </rPr>
      <t>)</t>
    </r>
  </si>
  <si>
    <r>
      <t>Groceries (</t>
    </r>
    <r>
      <rPr>
        <i/>
        <sz val="11"/>
        <color theme="1"/>
        <rFont val="Calibri"/>
        <family val="2"/>
        <scheme val="minor"/>
      </rPr>
      <t>Kruideniersware</t>
    </r>
    <r>
      <rPr>
        <sz val="11"/>
        <color theme="1"/>
        <rFont val="Calibri"/>
        <family val="2"/>
        <scheme val="minor"/>
      </rPr>
      <t>)</t>
    </r>
  </si>
  <si>
    <r>
      <t>Worship Services (</t>
    </r>
    <r>
      <rPr>
        <i/>
        <sz val="11"/>
        <color theme="1"/>
        <rFont val="Calibri"/>
        <family val="2"/>
        <scheme val="minor"/>
      </rPr>
      <t>Aanbiddingsdienste</t>
    </r>
    <r>
      <rPr>
        <sz val="11"/>
        <color theme="1"/>
        <rFont val="Calibri"/>
        <family val="2"/>
        <scheme val="minor"/>
      </rPr>
      <t>)</t>
    </r>
  </si>
  <si>
    <r>
      <t>Transfer to/from Capital Fund (</t>
    </r>
    <r>
      <rPr>
        <i/>
        <sz val="11"/>
        <color theme="1"/>
        <rFont val="Calibri"/>
        <family val="2"/>
        <scheme val="minor"/>
      </rPr>
      <t>Oordrag na/van Kapitaalfonds</t>
    </r>
    <r>
      <rPr>
        <sz val="11"/>
        <color theme="1"/>
        <rFont val="Calibri"/>
        <family val="2"/>
        <scheme val="minor"/>
      </rPr>
      <t>)</t>
    </r>
  </si>
  <si>
    <r>
      <t>Transfer to/from Church Fund (</t>
    </r>
    <r>
      <rPr>
        <i/>
        <sz val="11"/>
        <color theme="1"/>
        <rFont val="Calibri"/>
        <family val="2"/>
        <scheme val="minor"/>
      </rPr>
      <t>Oordrag na/van Gemeentefonds</t>
    </r>
    <r>
      <rPr>
        <sz val="11"/>
        <color theme="1"/>
        <rFont val="Calibri"/>
        <family val="2"/>
        <scheme val="minor"/>
      </rPr>
      <t>)</t>
    </r>
  </si>
  <si>
    <t xml:space="preserve">to be provided for is also capped at 30 per employee. </t>
  </si>
  <si>
    <r>
      <t xml:space="preserve">Leave payout is capped at </t>
    </r>
    <r>
      <rPr>
        <b/>
        <u/>
        <sz val="9"/>
        <color theme="1"/>
        <rFont val="Calibri"/>
        <family val="2"/>
        <scheme val="minor"/>
      </rPr>
      <t>maximum 30 days annual leave</t>
    </r>
    <r>
      <rPr>
        <b/>
        <sz val="9"/>
        <color theme="1"/>
        <rFont val="Calibri"/>
        <family val="2"/>
        <scheme val="minor"/>
      </rPr>
      <t xml:space="preserve"> per employee, and therefor the maximum number of days</t>
    </r>
  </si>
  <si>
    <t>voorsiening gemaak word ook beperk tot 30 per werknemer.</t>
  </si>
  <si>
    <t>out and the provision needs to be consistent with this.</t>
  </si>
  <si>
    <t>toepassing) mag uitbetaal word, en dieselfde beleid moet met voorsienings toegepas word.</t>
  </si>
  <si>
    <r>
      <t xml:space="preserve">Verlof uitbetaling word beperk tot </t>
    </r>
    <r>
      <rPr>
        <b/>
        <i/>
        <u/>
        <sz val="9"/>
        <color theme="1"/>
        <rFont val="Calibri"/>
        <family val="2"/>
        <scheme val="minor"/>
      </rPr>
      <t>maksimum 30 dae per werknemer</t>
    </r>
    <r>
      <rPr>
        <b/>
        <i/>
        <sz val="9"/>
        <color theme="1"/>
        <rFont val="Calibri"/>
        <family val="2"/>
        <scheme val="minor"/>
      </rPr>
      <t>, en daarom word die aantal dae waarvoor</t>
    </r>
  </si>
  <si>
    <r>
      <t xml:space="preserve">to be provided for is also capped at 30 per employee. Only </t>
    </r>
    <r>
      <rPr>
        <b/>
        <u/>
        <sz val="9"/>
        <color theme="1"/>
        <rFont val="Calibri"/>
        <family val="2"/>
        <scheme val="minor"/>
      </rPr>
      <t>half of available Long Leave</t>
    </r>
    <r>
      <rPr>
        <b/>
        <sz val="9"/>
        <color theme="1"/>
        <rFont val="Calibri"/>
        <family val="2"/>
        <scheme val="minor"/>
      </rPr>
      <t xml:space="preserve"> (where applicable) may be paid</t>
    </r>
  </si>
  <si>
    <r>
      <t xml:space="preserve">voorsiening gemaak word ook beperk tot 30 per werknemer. Slegs die </t>
    </r>
    <r>
      <rPr>
        <b/>
        <i/>
        <u/>
        <sz val="9"/>
        <color theme="1"/>
        <rFont val="Calibri"/>
        <family val="2"/>
        <scheme val="minor"/>
      </rPr>
      <t>helfte van beskikbare Langverlof</t>
    </r>
    <r>
      <rPr>
        <b/>
        <i/>
        <sz val="9"/>
        <color theme="1"/>
        <rFont val="Calibri"/>
        <family val="2"/>
        <scheme val="minor"/>
      </rPr>
      <t xml:space="preserve"> (waar van</t>
    </r>
  </si>
  <si>
    <r>
      <t>Leave days forfeited (</t>
    </r>
    <r>
      <rPr>
        <i/>
        <sz val="11"/>
        <color theme="1"/>
        <rFont val="Calibri"/>
        <family val="2"/>
        <scheme val="minor"/>
      </rPr>
      <t>Verlof dae afgestaan</t>
    </r>
    <r>
      <rPr>
        <sz val="11"/>
        <color theme="1"/>
        <rFont val="Calibri"/>
        <family val="2"/>
        <scheme val="minor"/>
      </rPr>
      <t>)</t>
    </r>
  </si>
  <si>
    <t>OTHER PROVISIONS (ANDER VOORSIENINGS)</t>
  </si>
  <si>
    <r>
      <t>Ministers Rand Value (</t>
    </r>
    <r>
      <rPr>
        <b/>
        <i/>
        <sz val="11"/>
        <color theme="1"/>
        <rFont val="Calibri"/>
        <family val="2"/>
        <scheme val="minor"/>
      </rPr>
      <t>Leraars Rand Waarde</t>
    </r>
    <r>
      <rPr>
        <b/>
        <sz val="11"/>
        <color theme="1"/>
        <rFont val="Calibri"/>
        <family val="2"/>
        <scheme val="minor"/>
      </rPr>
      <t>)</t>
    </r>
  </si>
  <si>
    <r>
      <t>Number of Ministers (</t>
    </r>
    <r>
      <rPr>
        <b/>
        <i/>
        <sz val="11"/>
        <color theme="1"/>
        <rFont val="Calibri"/>
        <family val="2"/>
        <scheme val="minor"/>
      </rPr>
      <t>Aantal Leraars</t>
    </r>
    <r>
      <rPr>
        <b/>
        <sz val="11"/>
        <color theme="1"/>
        <rFont val="Calibri"/>
        <family val="2"/>
        <scheme val="minor"/>
      </rPr>
      <t>)</t>
    </r>
  </si>
  <si>
    <r>
      <t>Leave days balance (</t>
    </r>
    <r>
      <rPr>
        <b/>
        <i/>
        <sz val="11"/>
        <color theme="1"/>
        <rFont val="Calibri"/>
        <family val="2"/>
        <scheme val="minor"/>
      </rPr>
      <t>Verlof dae balans</t>
    </r>
    <r>
      <rPr>
        <b/>
        <sz val="11"/>
        <color theme="1"/>
        <rFont val="Calibri"/>
        <family val="2"/>
        <scheme val="minor"/>
      </rPr>
      <t>)</t>
    </r>
  </si>
  <si>
    <r>
      <t>Leave days carried forward (</t>
    </r>
    <r>
      <rPr>
        <i/>
        <sz val="11"/>
        <color theme="1"/>
        <rFont val="Calibri"/>
        <family val="2"/>
        <scheme val="minor"/>
      </rPr>
      <t>Verlof dae oorgedra</t>
    </r>
    <r>
      <rPr>
        <sz val="11"/>
        <color theme="1"/>
        <rFont val="Calibri"/>
        <family val="2"/>
        <scheme val="minor"/>
      </rPr>
      <t>)</t>
    </r>
  </si>
  <si>
    <r>
      <t>Leave days allocated (</t>
    </r>
    <r>
      <rPr>
        <i/>
        <sz val="11"/>
        <color theme="1"/>
        <rFont val="Calibri"/>
        <family val="2"/>
        <scheme val="minor"/>
      </rPr>
      <t>Verlof dae toegeken</t>
    </r>
    <r>
      <rPr>
        <sz val="11"/>
        <color theme="1"/>
        <rFont val="Calibri"/>
        <family val="2"/>
        <scheme val="minor"/>
      </rPr>
      <t>)</t>
    </r>
  </si>
  <si>
    <r>
      <t>Leave days taken (</t>
    </r>
    <r>
      <rPr>
        <i/>
        <sz val="11"/>
        <color theme="1"/>
        <rFont val="Calibri"/>
        <family val="2"/>
        <scheme val="minor"/>
      </rPr>
      <t>Verlof dae geneem</t>
    </r>
    <r>
      <rPr>
        <sz val="11"/>
        <color theme="1"/>
        <rFont val="Calibri"/>
        <family val="2"/>
        <scheme val="minor"/>
      </rPr>
      <t>)</t>
    </r>
  </si>
  <si>
    <r>
      <t>Leave days paid out (</t>
    </r>
    <r>
      <rPr>
        <i/>
        <sz val="11"/>
        <color theme="1"/>
        <rFont val="Calibri"/>
        <family val="2"/>
        <scheme val="minor"/>
      </rPr>
      <t>Verlof dae uitbetaal</t>
    </r>
    <r>
      <rPr>
        <sz val="11"/>
        <color theme="1"/>
        <rFont val="Calibri"/>
        <family val="2"/>
        <scheme val="minor"/>
      </rPr>
      <t>)</t>
    </r>
  </si>
  <si>
    <r>
      <t>Officers Rand Value (</t>
    </r>
    <r>
      <rPr>
        <b/>
        <i/>
        <sz val="11"/>
        <color theme="1"/>
        <rFont val="Calibri"/>
        <family val="2"/>
        <scheme val="minor"/>
      </rPr>
      <t>Amptenare Rand Waarde</t>
    </r>
    <r>
      <rPr>
        <b/>
        <sz val="11"/>
        <color theme="1"/>
        <rFont val="Calibri"/>
        <family val="2"/>
        <scheme val="minor"/>
      </rPr>
      <t>)</t>
    </r>
  </si>
  <si>
    <r>
      <t>Number of Officers (</t>
    </r>
    <r>
      <rPr>
        <b/>
        <i/>
        <sz val="11"/>
        <color theme="1"/>
        <rFont val="Calibri"/>
        <family val="2"/>
        <scheme val="minor"/>
      </rPr>
      <t>Aantal Amptenare</t>
    </r>
    <r>
      <rPr>
        <b/>
        <sz val="11"/>
        <color theme="1"/>
        <rFont val="Calibri"/>
        <family val="2"/>
        <scheme val="minor"/>
      </rPr>
      <t>)</t>
    </r>
  </si>
  <si>
    <r>
      <t>Gatherings (</t>
    </r>
    <r>
      <rPr>
        <i/>
        <sz val="11"/>
        <color theme="1"/>
        <rFont val="Calibri"/>
        <family val="2"/>
        <scheme val="minor"/>
      </rPr>
      <t>Samekomste</t>
    </r>
    <r>
      <rPr>
        <sz val="11"/>
        <color theme="1"/>
        <rFont val="Calibri"/>
        <family val="2"/>
        <scheme val="minor"/>
      </rPr>
      <t>)</t>
    </r>
  </si>
  <si>
    <t>Elderly Care (Senior Bediening)</t>
  </si>
  <si>
    <t>Digital Ministry (Digitale Bediening)</t>
  </si>
  <si>
    <r>
      <t>Woman's Ministry (</t>
    </r>
    <r>
      <rPr>
        <i/>
        <sz val="11"/>
        <color theme="1"/>
        <rFont val="Calibri"/>
        <family val="2"/>
        <scheme val="minor"/>
      </rPr>
      <t>Vrouebediening</t>
    </r>
    <r>
      <rPr>
        <sz val="11"/>
        <color theme="1"/>
        <rFont val="Calibri"/>
        <family val="2"/>
        <scheme val="minor"/>
      </rPr>
      <t>)</t>
    </r>
  </si>
  <si>
    <r>
      <t>Computer Costs (</t>
    </r>
    <r>
      <rPr>
        <i/>
        <sz val="11"/>
        <color theme="1"/>
        <rFont val="Calibri"/>
        <family val="2"/>
        <scheme val="minor"/>
      </rPr>
      <t>Rekenaaruitgawes</t>
    </r>
    <r>
      <rPr>
        <sz val="11"/>
        <color theme="1"/>
        <rFont val="Calibri"/>
        <family val="2"/>
        <scheme val="minor"/>
      </rPr>
      <t>)</t>
    </r>
  </si>
  <si>
    <r>
      <t>Subscriptions (</t>
    </r>
    <r>
      <rPr>
        <i/>
        <sz val="11"/>
        <color theme="1"/>
        <rFont val="Calibri"/>
        <family val="2"/>
        <scheme val="minor"/>
      </rPr>
      <t>Subskripsies</t>
    </r>
    <r>
      <rPr>
        <sz val="11"/>
        <color theme="1"/>
        <rFont val="Calibri"/>
        <family val="2"/>
        <scheme val="minor"/>
      </rPr>
      <t>)</t>
    </r>
  </si>
  <si>
    <r>
      <t>Printing and Stationery (</t>
    </r>
    <r>
      <rPr>
        <i/>
        <sz val="11"/>
        <color theme="1"/>
        <rFont val="Calibri"/>
        <family val="2"/>
        <scheme val="minor"/>
      </rPr>
      <t>Drukwerk en Skryfbehoeftes</t>
    </r>
    <r>
      <rPr>
        <sz val="11"/>
        <color theme="1"/>
        <rFont val="Calibri"/>
        <family val="2"/>
        <scheme val="minor"/>
      </rPr>
      <t>)</t>
    </r>
  </si>
  <si>
    <r>
      <t>Christian Social Services (</t>
    </r>
    <r>
      <rPr>
        <i/>
        <sz val="11"/>
        <color theme="1"/>
        <rFont val="Calibri"/>
        <family val="2"/>
        <scheme val="minor"/>
      </rPr>
      <t>CMR - Christelike Maatskaplike Raad</t>
    </r>
    <r>
      <rPr>
        <sz val="11"/>
        <color theme="1"/>
        <rFont val="Calibri"/>
        <family val="2"/>
        <scheme val="minor"/>
      </rPr>
      <t>)</t>
    </r>
  </si>
  <si>
    <r>
      <t>Capital Profit on Investments (</t>
    </r>
    <r>
      <rPr>
        <i/>
        <sz val="11"/>
        <color theme="1"/>
        <rFont val="Calibri"/>
        <family val="2"/>
        <scheme val="minor"/>
      </rPr>
      <t>Kapitaalwins op Beleggings</t>
    </r>
    <r>
      <rPr>
        <sz val="11"/>
        <color theme="1"/>
        <rFont val="Calibri"/>
        <family val="2"/>
        <scheme val="minor"/>
      </rPr>
      <t>)</t>
    </r>
  </si>
  <si>
    <r>
      <t>Disposals (</t>
    </r>
    <r>
      <rPr>
        <i/>
        <sz val="11"/>
        <color theme="1"/>
        <rFont val="Calibri"/>
        <family val="2"/>
        <scheme val="minor"/>
      </rPr>
      <t>Verkoop van Eiendom</t>
    </r>
    <r>
      <rPr>
        <sz val="11"/>
        <color theme="1"/>
        <rFont val="Calibri"/>
        <family val="2"/>
        <scheme val="minor"/>
      </rPr>
      <t>)</t>
    </r>
  </si>
  <si>
    <r>
      <t>Outstanding Income Tax/(</t>
    </r>
    <r>
      <rPr>
        <i/>
        <sz val="11"/>
        <color theme="1"/>
        <rFont val="Calibri"/>
        <family val="2"/>
        <scheme val="minor"/>
      </rPr>
      <t>Onbetaalde Inkomstebelasting</t>
    </r>
    <r>
      <rPr>
        <sz val="11"/>
        <color theme="1"/>
        <rFont val="Calibri"/>
        <family val="2"/>
        <scheme val="minor"/>
      </rPr>
      <t>)</t>
    </r>
  </si>
  <si>
    <t>PAGE</t>
  </si>
  <si>
    <t>BLADSY</t>
  </si>
  <si>
    <r>
      <t xml:space="preserve">Balance Sheet / </t>
    </r>
    <r>
      <rPr>
        <i/>
        <sz val="12"/>
        <rFont val="Calibri"/>
        <family val="2"/>
        <scheme val="minor"/>
      </rPr>
      <t xml:space="preserve">Balansstaat </t>
    </r>
  </si>
  <si>
    <t>Notes to the Balance Sheet</t>
  </si>
  <si>
    <t>Aantekeninge tot die Balansstaat</t>
  </si>
  <si>
    <r>
      <t xml:space="preserve">Income Statement / </t>
    </r>
    <r>
      <rPr>
        <i/>
        <sz val="12"/>
        <rFont val="Calibri"/>
        <family val="2"/>
        <scheme val="minor"/>
      </rPr>
      <t>Inkomstestaat</t>
    </r>
  </si>
  <si>
    <t>Notes to the Income Statement</t>
  </si>
  <si>
    <t>Aantekeninge tot die Inkomstestaat</t>
  </si>
  <si>
    <r>
      <t xml:space="preserve">Income Tax Calculation / </t>
    </r>
    <r>
      <rPr>
        <i/>
        <sz val="12"/>
        <rFont val="Calibri"/>
        <family val="2"/>
        <scheme val="minor"/>
      </rPr>
      <t>Berekening van Inkomstebelasting</t>
    </r>
  </si>
  <si>
    <r>
      <t>Accounting Policy (</t>
    </r>
    <r>
      <rPr>
        <i/>
        <sz val="12"/>
        <rFont val="Calibri"/>
        <family val="2"/>
        <scheme val="minor"/>
      </rPr>
      <t>Rekeningkundige Beleid)</t>
    </r>
  </si>
  <si>
    <t>FINANCIAL STATEMENTS INDEX</t>
  </si>
  <si>
    <t>FINANSIËLE JAARSTATE INDEKS</t>
  </si>
  <si>
    <r>
      <t>Declarations /</t>
    </r>
    <r>
      <rPr>
        <i/>
        <sz val="12"/>
        <rFont val="Calibri"/>
        <family val="2"/>
        <scheme val="minor"/>
      </rPr>
      <t xml:space="preserve"> Verklarings</t>
    </r>
  </si>
  <si>
    <t>Auditor / Accounting Officer / Independent Reviewer Report</t>
  </si>
  <si>
    <t>Verslag van Ouditeur / Rekeningkundige Beampte / Onafhanklike Nasiener</t>
  </si>
  <si>
    <t>ook 'n belangrike dokument wat die Kerkraad en die gemeente inlig oor die finansiële posisie van die gemeente. Die</t>
  </si>
  <si>
    <t>weer te gee.</t>
  </si>
  <si>
    <t xml:space="preserve">inligting moet akkuraat en volledig weergegee word om die ware finansiële prestasie en stand van die gemeente </t>
  </si>
  <si>
    <t>maar let asseblief op die volgende:</t>
  </si>
  <si>
    <r>
      <t xml:space="preserve">Nadat veranderinge aangebring is, maak seker dat die </t>
    </r>
    <r>
      <rPr>
        <b/>
        <sz val="11"/>
        <color theme="1"/>
        <rFont val="Calibri"/>
        <family val="2"/>
        <scheme val="minor"/>
      </rPr>
      <t>druk stellings (print settings) reg is</t>
    </r>
    <r>
      <rPr>
        <sz val="11"/>
        <color theme="1"/>
        <rFont val="Calibri"/>
        <family val="2"/>
        <scheme val="minor"/>
      </rPr>
      <t xml:space="preserve"> sodat bladsye gedruk </t>
    </r>
  </si>
  <si>
    <t>word op 'n sinvolle manier (sodat 'n groep nie in die middel gesny word nie) alvorens u die state druk.</t>
  </si>
  <si>
    <t xml:space="preserve">Die state moet as 'n geheel gedruk word om die bladsy nommers korrek te vertoon. Indien dit afsonderlik gedruk word </t>
  </si>
  <si>
    <t>sal elke bladsynomer "1" wees.</t>
  </si>
  <si>
    <t>Voltooi die inligting in die formaat soos versoek sodat dit reg sal vertoon op die finansiële state.</t>
  </si>
  <si>
    <t>Hierdie bladsy moet nie gedruk word en by die finansiële state ingesluit word nie! Dit is bedoel om as riglyne te dien</t>
  </si>
  <si>
    <t>vir die voltooiing en druk van die finansiële state.</t>
  </si>
  <si>
    <t>INDEX</t>
  </si>
  <si>
    <t>Hierdie bladsy is ingebring sodat die gebruiker van die finansiële state maklik toegang tot 'n spesifieke item kan kry.</t>
  </si>
  <si>
    <t>Dit is nie moontlik om te weet wat die bladsy nommers sal wees voordat die state voltooi is nie.</t>
  </si>
  <si>
    <r>
      <t xml:space="preserve">Hou die </t>
    </r>
    <r>
      <rPr>
        <b/>
        <sz val="11"/>
        <color theme="1"/>
        <rFont val="Calibri"/>
        <family val="2"/>
        <scheme val="minor"/>
      </rPr>
      <t>gehoor van die state</t>
    </r>
    <r>
      <rPr>
        <sz val="11"/>
        <color theme="1"/>
        <rFont val="Calibri"/>
        <family val="2"/>
        <scheme val="minor"/>
      </rPr>
      <t>, soos die SAID, deurgaans in gedagte wanneer die state voltooi word.</t>
    </r>
  </si>
  <si>
    <r>
      <t xml:space="preserve">Indien alle inligting korrek voltooi is, </t>
    </r>
    <r>
      <rPr>
        <b/>
        <u/>
        <sz val="11"/>
        <color rgb="FFFF0000"/>
        <rFont val="Calibri"/>
        <family val="2"/>
        <scheme val="minor"/>
      </rPr>
      <t>sal</t>
    </r>
    <r>
      <rPr>
        <sz val="11"/>
        <color theme="1"/>
        <rFont val="Calibri"/>
        <family val="2"/>
        <scheme val="minor"/>
      </rPr>
      <t xml:space="preserve"> die </t>
    </r>
    <r>
      <rPr>
        <b/>
        <sz val="11"/>
        <color indexed="8"/>
        <rFont val="Calibri"/>
        <family val="2"/>
      </rPr>
      <t>Staat van Finansiële Posisie</t>
    </r>
    <r>
      <rPr>
        <sz val="11"/>
        <color theme="1"/>
        <rFont val="Calibri"/>
        <family val="2"/>
        <scheme val="minor"/>
      </rPr>
      <t xml:space="preserve"> (Balansstaat) balanseer.</t>
    </r>
  </si>
  <si>
    <r>
      <t xml:space="preserve">Indien alle inligting by die aantekeninge van die </t>
    </r>
    <r>
      <rPr>
        <b/>
        <sz val="11"/>
        <color indexed="8"/>
        <rFont val="Calibri"/>
        <family val="2"/>
      </rPr>
      <t>Staat van Inkomste en Uitgawes</t>
    </r>
    <r>
      <rPr>
        <sz val="11"/>
        <color theme="1"/>
        <rFont val="Calibri"/>
        <family val="2"/>
        <scheme val="minor"/>
      </rPr>
      <t xml:space="preserve"> (Inkomstestaat) reg ingevoer is </t>
    </r>
    <r>
      <rPr>
        <b/>
        <u/>
        <sz val="11"/>
        <color indexed="10"/>
        <rFont val="Calibri"/>
        <family val="2"/>
      </rPr>
      <t>sal</t>
    </r>
    <r>
      <rPr>
        <sz val="11"/>
        <color theme="1"/>
        <rFont val="Calibri"/>
        <family val="2"/>
        <scheme val="minor"/>
      </rPr>
      <t xml:space="preserve"> </t>
    </r>
  </si>
  <si>
    <r>
      <t xml:space="preserve">Die Excel werksblaaie is </t>
    </r>
    <r>
      <rPr>
        <b/>
        <sz val="11"/>
        <color theme="1"/>
        <rFont val="Calibri"/>
        <family val="2"/>
        <scheme val="minor"/>
      </rPr>
      <t>vrye</t>
    </r>
    <r>
      <rPr>
        <sz val="11"/>
        <color theme="1"/>
        <rFont val="Calibri"/>
        <family val="2"/>
        <scheme val="minor"/>
      </rPr>
      <t xml:space="preserve"> </t>
    </r>
    <r>
      <rPr>
        <b/>
        <sz val="11"/>
        <color theme="1"/>
        <rFont val="Calibri"/>
        <family val="2"/>
        <scheme val="minor"/>
      </rPr>
      <t xml:space="preserve">formaat </t>
    </r>
    <r>
      <rPr>
        <sz val="11"/>
        <color theme="1"/>
        <rFont val="Calibri"/>
        <family val="2"/>
        <scheme val="minor"/>
      </rPr>
      <t xml:space="preserve">om u toe te laat om veranderinge aan te bring volgens die gemeente se behoefte, </t>
    </r>
  </si>
  <si>
    <r>
      <t xml:space="preserve">Indien rye bygesit word, maak seker dat die </t>
    </r>
    <r>
      <rPr>
        <b/>
        <sz val="11"/>
        <color theme="1"/>
        <rFont val="Calibri"/>
        <family val="2"/>
        <scheme val="minor"/>
      </rPr>
      <t>toevoegings by die totaal se formule ingetel word</t>
    </r>
    <r>
      <rPr>
        <sz val="11"/>
        <color theme="1"/>
        <rFont val="Calibri"/>
        <family val="2"/>
        <scheme val="minor"/>
      </rPr>
      <t xml:space="preserve"> omdat dit kan </t>
    </r>
  </si>
  <si>
    <t>veroorsaak dat die inligting nie balanseer nie.</t>
  </si>
  <si>
    <r>
      <t xml:space="preserve">Al die Balansstaat notas en werkblaaie met betrekking tot aantekeninge is </t>
    </r>
    <r>
      <rPr>
        <b/>
        <sz val="11"/>
        <color rgb="FF92D050"/>
        <rFont val="Calibri"/>
        <family val="2"/>
        <scheme val="minor"/>
      </rPr>
      <t>groen</t>
    </r>
    <r>
      <rPr>
        <sz val="11"/>
        <color theme="1"/>
        <rFont val="Calibri"/>
        <family val="2"/>
        <scheme val="minor"/>
      </rPr>
      <t xml:space="preserve"> gemerk.</t>
    </r>
  </si>
  <si>
    <r>
      <t xml:space="preserve">Alle Inkomstestaat notas en werkblaaie met betrekking tot aantekeninge is </t>
    </r>
    <r>
      <rPr>
        <sz val="11"/>
        <color rgb="FF00B0F0"/>
        <rFont val="Calibri"/>
        <family val="2"/>
        <scheme val="minor"/>
      </rPr>
      <t>blou</t>
    </r>
    <r>
      <rPr>
        <sz val="11"/>
        <color theme="1"/>
        <rFont val="Calibri"/>
        <family val="2"/>
        <scheme val="minor"/>
      </rPr>
      <t xml:space="preserve"> gemerk.</t>
    </r>
  </si>
  <si>
    <r>
      <t xml:space="preserve">Die </t>
    </r>
    <r>
      <rPr>
        <b/>
        <sz val="11"/>
        <color theme="1"/>
        <rFont val="Calibri"/>
        <family val="2"/>
        <scheme val="minor"/>
      </rPr>
      <t>totale</t>
    </r>
    <r>
      <rPr>
        <sz val="11"/>
        <color theme="1"/>
        <rFont val="Calibri"/>
        <family val="2"/>
        <scheme val="minor"/>
      </rPr>
      <t xml:space="preserve"> van elke werkblad </t>
    </r>
    <r>
      <rPr>
        <b/>
        <sz val="11"/>
        <color theme="1"/>
        <rFont val="Calibri"/>
        <family val="2"/>
        <scheme val="minor"/>
      </rPr>
      <t>trek</t>
    </r>
    <r>
      <rPr>
        <sz val="11"/>
        <color theme="1"/>
        <rFont val="Calibri"/>
        <family val="2"/>
        <scheme val="minor"/>
      </rPr>
      <t xml:space="preserve"> </t>
    </r>
    <r>
      <rPr>
        <b/>
        <sz val="11"/>
        <color theme="1"/>
        <rFont val="Calibri"/>
        <family val="2"/>
        <scheme val="minor"/>
      </rPr>
      <t>deur</t>
    </r>
    <r>
      <rPr>
        <sz val="11"/>
        <color theme="1"/>
        <rFont val="Calibri"/>
        <family val="2"/>
        <scheme val="minor"/>
      </rPr>
      <t xml:space="preserve"> na die notas, Balansstaat en Inkomste Staat.</t>
    </r>
  </si>
  <si>
    <r>
      <t xml:space="preserve">Indien enige verstellings of veranderings gemaak word, </t>
    </r>
    <r>
      <rPr>
        <b/>
        <sz val="11"/>
        <color theme="1"/>
        <rFont val="Calibri"/>
        <family val="2"/>
        <scheme val="minor"/>
      </rPr>
      <t>maak seker dat die formules steeds reg is</t>
    </r>
    <r>
      <rPr>
        <sz val="11"/>
        <color theme="1"/>
        <rFont val="Calibri"/>
        <family val="2"/>
        <scheme val="minor"/>
      </rPr>
      <t xml:space="preserve"> sodat die regte</t>
    </r>
  </si>
  <si>
    <t>syfers deurtrek na die Balansstaat en Inkomstestaat sodat die Balansstaat balanseer.</t>
  </si>
  <si>
    <r>
      <t>NOTES TO THE BALANCE SHEET (</t>
    </r>
    <r>
      <rPr>
        <b/>
        <i/>
        <sz val="11"/>
        <color theme="1"/>
        <rFont val="Calibri"/>
        <family val="2"/>
        <scheme val="minor"/>
      </rPr>
      <t>AANTEKENINGE TOT DIE BALANSSTAAT)</t>
    </r>
  </si>
  <si>
    <r>
      <t>FIXED ASSETS (</t>
    </r>
    <r>
      <rPr>
        <b/>
        <i/>
        <sz val="11"/>
        <color theme="1"/>
        <rFont val="Calibri"/>
        <family val="2"/>
        <scheme val="minor"/>
      </rPr>
      <t>VASTE BATES</t>
    </r>
    <r>
      <rPr>
        <b/>
        <sz val="11"/>
        <color theme="1"/>
        <rFont val="Calibri"/>
        <family val="2"/>
        <scheme val="minor"/>
      </rPr>
      <t>)</t>
    </r>
  </si>
  <si>
    <r>
      <t>Description (</t>
    </r>
    <r>
      <rPr>
        <b/>
        <i/>
        <sz val="11"/>
        <color theme="1"/>
        <rFont val="Calibri"/>
        <family val="2"/>
        <scheme val="minor"/>
      </rPr>
      <t>Beskrywing</t>
    </r>
    <r>
      <rPr>
        <b/>
        <sz val="11"/>
        <color theme="1"/>
        <rFont val="Calibri"/>
        <family val="2"/>
        <scheme val="minor"/>
      </rPr>
      <t>)</t>
    </r>
  </si>
  <si>
    <r>
      <t>Disposals (</t>
    </r>
    <r>
      <rPr>
        <b/>
        <i/>
        <sz val="11"/>
        <color theme="1"/>
        <rFont val="Calibri"/>
        <family val="2"/>
        <scheme val="minor"/>
      </rPr>
      <t>Verkope</t>
    </r>
    <r>
      <rPr>
        <b/>
        <sz val="11"/>
        <color theme="1"/>
        <rFont val="Calibri"/>
        <family val="2"/>
        <scheme val="minor"/>
      </rPr>
      <t>)</t>
    </r>
  </si>
  <si>
    <r>
      <t>Value adjustment (</t>
    </r>
    <r>
      <rPr>
        <b/>
        <i/>
        <sz val="11"/>
        <color theme="1"/>
        <rFont val="Calibri"/>
        <family val="2"/>
        <scheme val="minor"/>
      </rPr>
      <t>Waarde aanpassing</t>
    </r>
    <r>
      <rPr>
        <b/>
        <sz val="11"/>
        <color theme="1"/>
        <rFont val="Calibri"/>
        <family val="2"/>
        <scheme val="minor"/>
      </rPr>
      <t>)</t>
    </r>
  </si>
  <si>
    <r>
      <t>Written off (</t>
    </r>
    <r>
      <rPr>
        <b/>
        <i/>
        <sz val="11"/>
        <color theme="1"/>
        <rFont val="Calibri"/>
        <family val="2"/>
        <scheme val="minor"/>
      </rPr>
      <t>Afgeskryf</t>
    </r>
    <r>
      <rPr>
        <b/>
        <sz val="11"/>
        <color theme="1"/>
        <rFont val="Calibri"/>
        <family val="2"/>
        <scheme val="minor"/>
      </rPr>
      <t>)</t>
    </r>
  </si>
  <si>
    <r>
      <t>Long Term Investments (</t>
    </r>
    <r>
      <rPr>
        <i/>
        <sz val="11"/>
        <color indexed="8"/>
        <rFont val="Calibri"/>
        <family val="2"/>
      </rPr>
      <t>Langtermyn Beleggings</t>
    </r>
    <r>
      <rPr>
        <sz val="11"/>
        <color theme="1"/>
        <rFont val="Calibri"/>
        <family val="2"/>
        <scheme val="minor"/>
      </rPr>
      <t>)</t>
    </r>
  </si>
  <si>
    <r>
      <t>LONG TERM INVESTMENTS (</t>
    </r>
    <r>
      <rPr>
        <b/>
        <i/>
        <sz val="11"/>
        <color theme="1"/>
        <rFont val="Calibri"/>
        <family val="2"/>
        <scheme val="minor"/>
      </rPr>
      <t>LANGTERMYN BELEGGINGS</t>
    </r>
    <r>
      <rPr>
        <b/>
        <sz val="11"/>
        <color theme="1"/>
        <rFont val="Calibri"/>
        <family val="2"/>
        <scheme val="minor"/>
      </rPr>
      <t>)</t>
    </r>
  </si>
  <si>
    <t>Market value adjustment (Markwaarde aanpassing)</t>
  </si>
  <si>
    <r>
      <t>Costs (</t>
    </r>
    <r>
      <rPr>
        <b/>
        <i/>
        <sz val="11"/>
        <color theme="1"/>
        <rFont val="Calibri"/>
        <family val="2"/>
        <scheme val="minor"/>
      </rPr>
      <t>Koste</t>
    </r>
    <r>
      <rPr>
        <b/>
        <sz val="11"/>
        <color theme="1"/>
        <rFont val="Calibri"/>
        <family val="2"/>
        <scheme val="minor"/>
      </rPr>
      <t>)</t>
    </r>
  </si>
  <si>
    <r>
      <t>FIXED ASSETS WORKSHEET (</t>
    </r>
    <r>
      <rPr>
        <b/>
        <i/>
        <sz val="11"/>
        <color indexed="8"/>
        <rFont val="Calibri"/>
        <family val="2"/>
      </rPr>
      <t>VASTE BATES WERKSTAAT</t>
    </r>
    <r>
      <rPr>
        <b/>
        <sz val="11"/>
        <color indexed="8"/>
        <rFont val="Calibri"/>
        <family val="2"/>
      </rPr>
      <t>)</t>
    </r>
  </si>
  <si>
    <r>
      <t>Property (</t>
    </r>
    <r>
      <rPr>
        <b/>
        <i/>
        <sz val="11"/>
        <color indexed="8"/>
        <rFont val="Calibri"/>
        <family val="2"/>
      </rPr>
      <t>Gebou</t>
    </r>
    <r>
      <rPr>
        <b/>
        <sz val="11"/>
        <color indexed="8"/>
        <rFont val="Calibri"/>
        <family val="2"/>
      </rPr>
      <t>) 7- Closing Balance (</t>
    </r>
    <r>
      <rPr>
        <b/>
        <i/>
        <sz val="11"/>
        <color indexed="8"/>
        <rFont val="Calibri"/>
        <family val="2"/>
      </rPr>
      <t>Sluitingsaldo</t>
    </r>
    <r>
      <rPr>
        <b/>
        <sz val="11"/>
        <color indexed="8"/>
        <rFont val="Calibri"/>
        <family val="2"/>
      </rPr>
      <t>)</t>
    </r>
  </si>
  <si>
    <r>
      <t>Property (</t>
    </r>
    <r>
      <rPr>
        <b/>
        <i/>
        <sz val="11"/>
        <color indexed="8"/>
        <rFont val="Calibri"/>
        <family val="2"/>
      </rPr>
      <t>Gebou</t>
    </r>
    <r>
      <rPr>
        <b/>
        <sz val="11"/>
        <color indexed="8"/>
        <rFont val="Calibri"/>
        <family val="2"/>
      </rPr>
      <t>) 8 - Closing Balance (</t>
    </r>
    <r>
      <rPr>
        <b/>
        <i/>
        <sz val="11"/>
        <color indexed="8"/>
        <rFont val="Calibri"/>
        <family val="2"/>
      </rPr>
      <t>Sluitingsaldo</t>
    </r>
    <r>
      <rPr>
        <b/>
        <sz val="11"/>
        <color indexed="8"/>
        <rFont val="Calibri"/>
        <family val="2"/>
      </rPr>
      <t>)</t>
    </r>
  </si>
  <si>
    <r>
      <t>MOVABLE ASSETS WORKSHEET (</t>
    </r>
    <r>
      <rPr>
        <b/>
        <i/>
        <sz val="11"/>
        <color indexed="8"/>
        <rFont val="Calibri"/>
        <family val="2"/>
      </rPr>
      <t>ROERENDE BATES WERKSTAAT</t>
    </r>
    <r>
      <rPr>
        <b/>
        <sz val="11"/>
        <color indexed="8"/>
        <rFont val="Calibri"/>
        <family val="2"/>
      </rPr>
      <t>)</t>
    </r>
  </si>
  <si>
    <r>
      <t>LONG TERM INVESTMENTS WORKSHEET (</t>
    </r>
    <r>
      <rPr>
        <b/>
        <i/>
        <sz val="11"/>
        <color theme="1"/>
        <rFont val="Calibri"/>
        <family val="2"/>
        <scheme val="minor"/>
      </rPr>
      <t>LANGTERMYN BELEGGINGS WERKSTAAT</t>
    </r>
    <r>
      <rPr>
        <b/>
        <sz val="11"/>
        <color theme="1"/>
        <rFont val="Calibri"/>
        <family val="2"/>
        <scheme val="minor"/>
      </rPr>
      <t>)</t>
    </r>
  </si>
  <si>
    <r>
      <t>CURRENT AND OTHER ASSETS WORKSHEET (</t>
    </r>
    <r>
      <rPr>
        <b/>
        <i/>
        <sz val="11"/>
        <color theme="1"/>
        <rFont val="Calibri"/>
        <family val="2"/>
        <scheme val="minor"/>
      </rPr>
      <t>LOPENDE EN ANDER BATES WERKSTAAT</t>
    </r>
    <r>
      <rPr>
        <b/>
        <sz val="11"/>
        <color theme="1"/>
        <rFont val="Calibri"/>
        <family val="2"/>
        <scheme val="minor"/>
      </rPr>
      <t>)</t>
    </r>
  </si>
  <si>
    <r>
      <t>TOTAL/(</t>
    </r>
    <r>
      <rPr>
        <b/>
        <i/>
        <sz val="11"/>
        <color theme="1"/>
        <rFont val="Calibri"/>
        <family val="2"/>
        <scheme val="minor"/>
      </rPr>
      <t>TOTAAL</t>
    </r>
    <r>
      <rPr>
        <b/>
        <sz val="11"/>
        <color theme="1"/>
        <rFont val="Calibri"/>
        <family val="2"/>
        <scheme val="minor"/>
      </rPr>
      <t>)</t>
    </r>
  </si>
  <si>
    <t>NIE VIR INSLUITING BY FIN STATE!</t>
  </si>
  <si>
    <t>LERAAR NAAM</t>
  </si>
  <si>
    <t>DAE O/B</t>
  </si>
  <si>
    <t>TOE-GEKEN</t>
  </si>
  <si>
    <t>GENEEM</t>
  </si>
  <si>
    <t>VERLOOR</t>
  </si>
  <si>
    <t>UITBE-TAAL</t>
  </si>
  <si>
    <t>DAE OOR</t>
  </si>
  <si>
    <t>DAE VIR VOORSIEN</t>
  </si>
  <si>
    <t>DAG KOERS</t>
  </si>
  <si>
    <t>VOORSIE-NING</t>
  </si>
  <si>
    <t>AMPTENAAR NAAM</t>
  </si>
  <si>
    <r>
      <t>FLOW THROUGH FUNDS (</t>
    </r>
    <r>
      <rPr>
        <b/>
        <i/>
        <sz val="11"/>
        <color theme="1"/>
        <rFont val="Calibri"/>
        <family val="2"/>
        <scheme val="minor"/>
      </rPr>
      <t>DEURVLOEIFONDSE</t>
    </r>
    <r>
      <rPr>
        <b/>
        <sz val="11"/>
        <color theme="1"/>
        <rFont val="Calibri"/>
        <family val="2"/>
        <scheme val="minor"/>
      </rPr>
      <t>)</t>
    </r>
  </si>
  <si>
    <t>Income from Flow Through Funds (Inkomste uit Deurvloeifondse)</t>
  </si>
  <si>
    <t>Flow Through Funds Applied (Deurvloeifondse Aangewend)</t>
  </si>
  <si>
    <t>Flow Through Funds (Deurvloeifondse)</t>
  </si>
  <si>
    <r>
      <t>DIRECT TRADING EXPENDITURE (</t>
    </r>
    <r>
      <rPr>
        <b/>
        <i/>
        <sz val="11"/>
        <color theme="1"/>
        <rFont val="Calibri"/>
        <family val="2"/>
        <scheme val="minor"/>
      </rPr>
      <t>DIREKTE HANDELSUITGAWES</t>
    </r>
    <r>
      <rPr>
        <b/>
        <sz val="11"/>
        <color theme="1"/>
        <rFont val="Calibri"/>
        <family val="2"/>
        <scheme val="minor"/>
      </rPr>
      <t>)</t>
    </r>
  </si>
  <si>
    <r>
      <t>Repairs and Maintenance (</t>
    </r>
    <r>
      <rPr>
        <i/>
        <sz val="11"/>
        <color theme="1"/>
        <rFont val="Calibri"/>
        <family val="2"/>
        <scheme val="minor"/>
      </rPr>
      <t>Herstel en Instandhouding</t>
    </r>
    <r>
      <rPr>
        <sz val="11"/>
        <color theme="1"/>
        <rFont val="Calibri"/>
        <family val="2"/>
        <scheme val="minor"/>
      </rPr>
      <t>)</t>
    </r>
  </si>
  <si>
    <r>
      <t>Municipal Costs (</t>
    </r>
    <r>
      <rPr>
        <i/>
        <sz val="11"/>
        <color theme="1"/>
        <rFont val="Calibri"/>
        <family val="2"/>
        <scheme val="minor"/>
      </rPr>
      <t>Munisipale Koste</t>
    </r>
    <r>
      <rPr>
        <sz val="11"/>
        <color theme="1"/>
        <rFont val="Calibri"/>
        <family val="2"/>
        <scheme val="minor"/>
      </rPr>
      <t>)</t>
    </r>
  </si>
  <si>
    <r>
      <t>Property Insurance (</t>
    </r>
    <r>
      <rPr>
        <i/>
        <sz val="11"/>
        <color theme="1"/>
        <rFont val="Calibri"/>
        <family val="2"/>
        <scheme val="minor"/>
      </rPr>
      <t>Eiendom Versekering</t>
    </r>
    <r>
      <rPr>
        <sz val="11"/>
        <color theme="1"/>
        <rFont val="Calibri"/>
        <family val="2"/>
        <scheme val="minor"/>
      </rPr>
      <t>)</t>
    </r>
  </si>
  <si>
    <r>
      <t>Security Costs (</t>
    </r>
    <r>
      <rPr>
        <i/>
        <sz val="11"/>
        <color theme="1"/>
        <rFont val="Calibri"/>
        <family val="2"/>
        <scheme val="minor"/>
      </rPr>
      <t>Sekuriteitsdienste</t>
    </r>
    <r>
      <rPr>
        <sz val="11"/>
        <color theme="1"/>
        <rFont val="Calibri"/>
        <family val="2"/>
        <scheme val="minor"/>
      </rPr>
      <t>)</t>
    </r>
  </si>
  <si>
    <r>
      <t>Property percentage atrributable to rent (</t>
    </r>
    <r>
      <rPr>
        <b/>
        <i/>
        <sz val="11"/>
        <color theme="1"/>
        <rFont val="Calibri"/>
        <family val="2"/>
        <scheme val="minor"/>
      </rPr>
      <t>Eiendom persentasie toeskryfbaar aan huur</t>
    </r>
    <r>
      <rPr>
        <b/>
        <sz val="11"/>
        <color theme="1"/>
        <rFont val="Calibri"/>
        <family val="2"/>
        <scheme val="minor"/>
      </rPr>
      <t>)</t>
    </r>
  </si>
  <si>
    <r>
      <t>DIRECT EXPENDITURE ATTRIBUTABLE TO TAXABLE ACTIVITIES (</t>
    </r>
    <r>
      <rPr>
        <b/>
        <i/>
        <sz val="11"/>
        <color theme="1"/>
        <rFont val="Calibri"/>
        <family val="2"/>
        <scheme val="minor"/>
      </rPr>
      <t>DIREKTE UITGAWES TOESKRYFBAAR AAN BELASBARE AKTIWITEITE</t>
    </r>
    <r>
      <rPr>
        <b/>
        <sz val="11"/>
        <color theme="1"/>
        <rFont val="Calibri"/>
        <family val="2"/>
        <scheme val="minor"/>
      </rPr>
      <t>)</t>
    </r>
  </si>
  <si>
    <r>
      <t>INDIRECT EXPENDITURE (</t>
    </r>
    <r>
      <rPr>
        <b/>
        <i/>
        <sz val="11"/>
        <color theme="1"/>
        <rFont val="Calibri"/>
        <family val="2"/>
        <scheme val="minor"/>
      </rPr>
      <t>INDIREKTE UITGAWES</t>
    </r>
    <r>
      <rPr>
        <b/>
        <sz val="11"/>
        <color theme="1"/>
        <rFont val="Calibri"/>
        <family val="2"/>
        <scheme val="minor"/>
      </rPr>
      <t>)</t>
    </r>
  </si>
  <si>
    <t>Item 9</t>
  </si>
  <si>
    <t>Item 10</t>
  </si>
  <si>
    <t>A</t>
  </si>
  <si>
    <t>B</t>
  </si>
  <si>
    <t>C</t>
  </si>
  <si>
    <r>
      <t>INDIRECT EXPENDITURE ATTRIBUTABLE TO TAXABLE ACTIVITIES (</t>
    </r>
    <r>
      <rPr>
        <b/>
        <i/>
        <sz val="11"/>
        <color theme="1"/>
        <rFont val="Calibri"/>
        <family val="2"/>
        <scheme val="minor"/>
      </rPr>
      <t>INDIREKTE UITGAWES TOESKRYFBAAR AAN BELASBARE AKTIWITEITE</t>
    </r>
    <r>
      <rPr>
        <b/>
        <sz val="11"/>
        <color theme="1"/>
        <rFont val="Calibri"/>
        <family val="2"/>
        <scheme val="minor"/>
      </rPr>
      <t>) - [A x B / C]</t>
    </r>
  </si>
  <si>
    <r>
      <t>DEDUCTABLE TRADING EXPENSES (</t>
    </r>
    <r>
      <rPr>
        <b/>
        <i/>
        <sz val="11"/>
        <color theme="1"/>
        <rFont val="Calibri"/>
        <family val="2"/>
        <scheme val="minor"/>
      </rPr>
      <t>AFTREKBARE HANDELSUITGAWES</t>
    </r>
    <r>
      <rPr>
        <b/>
        <sz val="11"/>
        <color theme="1"/>
        <rFont val="Calibri"/>
        <family val="2"/>
        <scheme val="minor"/>
      </rPr>
      <t>)</t>
    </r>
  </si>
  <si>
    <r>
      <t>Assessed Loss Brough Forward (</t>
    </r>
    <r>
      <rPr>
        <b/>
        <i/>
        <sz val="11"/>
        <color theme="1"/>
        <rFont val="Calibri"/>
        <family val="2"/>
        <scheme val="minor"/>
      </rPr>
      <t>Aangeslane Verlies Oorgebring</t>
    </r>
    <r>
      <rPr>
        <b/>
        <sz val="11"/>
        <color theme="1"/>
        <rFont val="Calibri"/>
        <family val="2"/>
        <scheme val="minor"/>
      </rPr>
      <t>)</t>
    </r>
  </si>
  <si>
    <r>
      <t>ASSESSED LOSS CARRIED FORWARD (</t>
    </r>
    <r>
      <rPr>
        <b/>
        <i/>
        <sz val="11"/>
        <color theme="1"/>
        <rFont val="Calibri"/>
        <family val="2"/>
        <scheme val="minor"/>
      </rPr>
      <t>AANGESLANE VERLIES OORGEDRA</t>
    </r>
    <r>
      <rPr>
        <b/>
        <sz val="11"/>
        <color theme="1"/>
        <rFont val="Calibri"/>
        <family val="2"/>
        <scheme val="minor"/>
      </rPr>
      <t>) / INKOMSTE ONDERWORPE AAN BELASTING (</t>
    </r>
    <r>
      <rPr>
        <b/>
        <i/>
        <sz val="11"/>
        <color theme="1"/>
        <rFont val="Calibri"/>
        <family val="2"/>
        <scheme val="minor"/>
      </rPr>
      <t>INCOME SUBJECT TO TAX</t>
    </r>
    <r>
      <rPr>
        <b/>
        <sz val="11"/>
        <color theme="1"/>
        <rFont val="Calibri"/>
        <family val="2"/>
        <scheme val="minor"/>
      </rPr>
      <t>)</t>
    </r>
  </si>
  <si>
    <r>
      <t>Other Costs (</t>
    </r>
    <r>
      <rPr>
        <i/>
        <sz val="11"/>
        <color theme="1"/>
        <rFont val="Calibri"/>
        <family val="2"/>
        <scheme val="minor"/>
      </rPr>
      <t>Ander Kostes</t>
    </r>
    <r>
      <rPr>
        <sz val="11"/>
        <color theme="1"/>
        <rFont val="Calibri"/>
        <family val="2"/>
        <scheme val="minor"/>
      </rPr>
      <t>)</t>
    </r>
  </si>
  <si>
    <t>As specified in the Family Rules 2021 Clause 45.4, a Church Council is obliged to fulfill its responsibilities in</t>
  </si>
  <si>
    <t>Soos gespesifiseer in die Familiereëls 2021 Bepaling 45.4, is 'n Kerkraad verplig om sy verantwoordelikhede</t>
  </si>
  <si>
    <r>
      <t>UP TO DATE    (</t>
    </r>
    <r>
      <rPr>
        <b/>
        <i/>
        <sz val="8"/>
        <color theme="1"/>
        <rFont val="Calibri"/>
        <family val="2"/>
        <scheme val="minor"/>
      </rPr>
      <t>OP DATUM</t>
    </r>
    <r>
      <rPr>
        <b/>
        <sz val="8"/>
        <color theme="1"/>
        <rFont val="Calibri"/>
        <family val="2"/>
        <scheme val="minor"/>
      </rPr>
      <t>)</t>
    </r>
  </si>
  <si>
    <r>
      <t>YES (</t>
    </r>
    <r>
      <rPr>
        <b/>
        <i/>
        <sz val="8"/>
        <color theme="1"/>
        <rFont val="Calibri"/>
        <family val="2"/>
        <scheme val="minor"/>
      </rPr>
      <t>JA)</t>
    </r>
  </si>
  <si>
    <r>
      <t>NO (</t>
    </r>
    <r>
      <rPr>
        <b/>
        <i/>
        <sz val="8"/>
        <color theme="1"/>
        <rFont val="Calibri"/>
        <family val="2"/>
        <scheme val="minor"/>
      </rPr>
      <t>NEE)</t>
    </r>
  </si>
  <si>
    <t xml:space="preserve">connection with synodal activities. </t>
  </si>
  <si>
    <t>The Church Council hereby confirms that synodal contributions are up to date as confirmed with the office</t>
  </si>
  <si>
    <t>of the Synod, and that any unpaid amounts are reflected as a liability on the financial statements.</t>
  </si>
  <si>
    <t xml:space="preserve">in verband met sinodale werksaamhede na te kom. </t>
  </si>
  <si>
    <t>Die Kerkraad bevestig hiermee dat sinodale bydraes op datum is, soos bevestig met die Sinodekantoor, en</t>
  </si>
  <si>
    <t>dat enige uitstaande bedrae as 'n verpligting in die finansiële state getoon word.</t>
  </si>
  <si>
    <r>
      <t>YES (</t>
    </r>
    <r>
      <rPr>
        <b/>
        <i/>
        <sz val="10"/>
        <color theme="1"/>
        <rFont val="Calibri"/>
        <family val="2"/>
        <scheme val="minor"/>
      </rPr>
      <t>JA</t>
    </r>
    <r>
      <rPr>
        <b/>
        <sz val="10"/>
        <color theme="1"/>
        <rFont val="Calibri"/>
        <family val="2"/>
        <scheme val="minor"/>
      </rPr>
      <t>)</t>
    </r>
  </si>
  <si>
    <r>
      <t>NO (</t>
    </r>
    <r>
      <rPr>
        <b/>
        <i/>
        <sz val="10"/>
        <color theme="1"/>
        <rFont val="Calibri"/>
        <family val="2"/>
        <scheme val="minor"/>
      </rPr>
      <t>NEE</t>
    </r>
    <r>
      <rPr>
        <b/>
        <sz val="10"/>
        <color theme="1"/>
        <rFont val="Calibri"/>
        <family val="2"/>
        <scheme val="minor"/>
      </rPr>
      <t>)</t>
    </r>
  </si>
  <si>
    <r>
      <t xml:space="preserve">ELKE GEMEENTE WAT VRYGESTEL IS VAN BELASTING </t>
    </r>
    <r>
      <rPr>
        <b/>
        <i/>
        <u/>
        <sz val="11"/>
        <color rgb="FFFF0000"/>
        <rFont val="Calibri"/>
        <family val="2"/>
        <scheme val="minor"/>
      </rPr>
      <t>MOET</t>
    </r>
    <r>
      <rPr>
        <b/>
        <i/>
        <sz val="11"/>
        <color rgb="FFFF0000"/>
        <rFont val="Calibri"/>
        <family val="2"/>
        <scheme val="minor"/>
      </rPr>
      <t xml:space="preserve"> 'N PBO NOMMER HÊ</t>
    </r>
  </si>
  <si>
    <r>
      <t xml:space="preserve">EMP501 (PAYE reconciliation / </t>
    </r>
    <r>
      <rPr>
        <b/>
        <i/>
        <sz val="11"/>
        <color theme="1"/>
        <rFont val="Calibri"/>
        <family val="2"/>
        <scheme val="minor"/>
      </rPr>
      <t>LBS rekonsiliasie</t>
    </r>
    <r>
      <rPr>
        <b/>
        <sz val="11"/>
        <color theme="1"/>
        <rFont val="Calibri"/>
        <family val="2"/>
        <scheme val="minor"/>
      </rPr>
      <t>)</t>
    </r>
  </si>
  <si>
    <t>of the enclosed financial statements. These statements meet the requirements for Public Benefit or Non Profit</t>
  </si>
  <si>
    <r>
      <t>Opening balance (</t>
    </r>
    <r>
      <rPr>
        <b/>
        <i/>
        <sz val="11"/>
        <color theme="1"/>
        <rFont val="Calibri"/>
        <family val="2"/>
        <scheme val="minor"/>
      </rPr>
      <t>Opening-saldo</t>
    </r>
    <r>
      <rPr>
        <b/>
        <sz val="11"/>
        <color theme="1"/>
        <rFont val="Calibri"/>
        <family val="2"/>
        <scheme val="minor"/>
      </rPr>
      <t>)</t>
    </r>
  </si>
  <si>
    <r>
      <t>Additions (</t>
    </r>
    <r>
      <rPr>
        <b/>
        <i/>
        <sz val="11"/>
        <color theme="1"/>
        <rFont val="Calibri"/>
        <family val="2"/>
        <scheme val="minor"/>
      </rPr>
      <t>Toevoeg-ings</t>
    </r>
    <r>
      <rPr>
        <b/>
        <sz val="11"/>
        <color theme="1"/>
        <rFont val="Calibri"/>
        <family val="2"/>
        <scheme val="minor"/>
      </rPr>
      <t>)</t>
    </r>
  </si>
  <si>
    <r>
      <t>Improve-ments (</t>
    </r>
    <r>
      <rPr>
        <b/>
        <i/>
        <sz val="11"/>
        <color theme="1"/>
        <rFont val="Calibri"/>
        <family val="2"/>
        <scheme val="minor"/>
      </rPr>
      <t>Verbeter-ings</t>
    </r>
    <r>
      <rPr>
        <b/>
        <sz val="11"/>
        <color theme="1"/>
        <rFont val="Calibri"/>
        <family val="2"/>
        <scheme val="minor"/>
      </rPr>
      <t>)</t>
    </r>
  </si>
  <si>
    <r>
      <t xml:space="preserve"> Depreciation (</t>
    </r>
    <r>
      <rPr>
        <b/>
        <i/>
        <sz val="11"/>
        <color theme="1"/>
        <rFont val="Calibri"/>
        <family val="2"/>
        <scheme val="minor"/>
      </rPr>
      <t>Waardever-mindering</t>
    </r>
    <r>
      <rPr>
        <b/>
        <sz val="11"/>
        <color theme="1"/>
        <rFont val="Calibri"/>
        <family val="2"/>
        <scheme val="minor"/>
      </rPr>
      <t>)</t>
    </r>
  </si>
  <si>
    <r>
      <t>Closing balance (</t>
    </r>
    <r>
      <rPr>
        <b/>
        <i/>
        <sz val="11"/>
        <color theme="1"/>
        <rFont val="Calibri"/>
        <family val="2"/>
        <scheme val="minor"/>
      </rPr>
      <t>Sluiting-saldo</t>
    </r>
    <r>
      <rPr>
        <b/>
        <sz val="11"/>
        <color theme="1"/>
        <rFont val="Calibri"/>
        <family val="2"/>
        <scheme val="minor"/>
      </rPr>
      <t>)</t>
    </r>
  </si>
  <si>
    <t>B 4.</t>
  </si>
  <si>
    <r>
      <t>CAPITAL AND FUNDS WORKSHEET/(</t>
    </r>
    <r>
      <rPr>
        <b/>
        <i/>
        <sz val="11"/>
        <color theme="1"/>
        <rFont val="Calibri"/>
        <family val="2"/>
        <scheme val="minor"/>
      </rPr>
      <t>EKWITEIT EN FONDSE WERKSTAAT</t>
    </r>
    <r>
      <rPr>
        <b/>
        <sz val="11"/>
        <color theme="1"/>
        <rFont val="Calibri"/>
        <family val="2"/>
        <scheme val="minor"/>
      </rPr>
      <t>)</t>
    </r>
  </si>
  <si>
    <t>B 4</t>
  </si>
  <si>
    <t>B 1.</t>
  </si>
  <si>
    <t>B 2.</t>
  </si>
  <si>
    <r>
      <t>Granted to: ? (</t>
    </r>
    <r>
      <rPr>
        <b/>
        <i/>
        <sz val="11"/>
        <color theme="1"/>
        <rFont val="Calibri"/>
        <family val="2"/>
        <scheme val="minor"/>
      </rPr>
      <t>Toegestaan aan: ?</t>
    </r>
    <r>
      <rPr>
        <b/>
        <sz val="11"/>
        <color theme="1"/>
        <rFont val="Calibri"/>
        <family val="2"/>
        <scheme val="minor"/>
      </rPr>
      <t>)</t>
    </r>
  </si>
  <si>
    <r>
      <t>Interest charged (</t>
    </r>
    <r>
      <rPr>
        <i/>
        <sz val="11"/>
        <color theme="1"/>
        <rFont val="Calibri"/>
        <family val="2"/>
        <scheme val="minor"/>
      </rPr>
      <t>Rente gehef</t>
    </r>
    <r>
      <rPr>
        <sz val="11"/>
        <color theme="1"/>
        <rFont val="Calibri"/>
        <family val="2"/>
        <scheme val="minor"/>
      </rPr>
      <t>)</t>
    </r>
  </si>
  <si>
    <r>
      <t>Payments received/(</t>
    </r>
    <r>
      <rPr>
        <i/>
        <sz val="11"/>
        <color theme="1"/>
        <rFont val="Calibri"/>
        <family val="2"/>
        <scheme val="minor"/>
      </rPr>
      <t>Betalings ontvang</t>
    </r>
    <r>
      <rPr>
        <sz val="11"/>
        <color theme="1"/>
        <rFont val="Calibri"/>
        <family val="2"/>
        <scheme val="minor"/>
      </rPr>
      <t>)</t>
    </r>
  </si>
  <si>
    <r>
      <t>Payments received/ (</t>
    </r>
    <r>
      <rPr>
        <b/>
        <i/>
        <sz val="11"/>
        <color theme="1"/>
        <rFont val="Calibri"/>
        <family val="2"/>
        <scheme val="minor"/>
      </rPr>
      <t>Betalings ontvang</t>
    </r>
    <r>
      <rPr>
        <b/>
        <sz val="11"/>
        <color theme="1"/>
        <rFont val="Calibri"/>
        <family val="2"/>
        <scheme val="minor"/>
      </rPr>
      <t>)</t>
    </r>
  </si>
  <si>
    <r>
      <t>Interest charged (</t>
    </r>
    <r>
      <rPr>
        <b/>
        <i/>
        <sz val="11"/>
        <color theme="1"/>
        <rFont val="Calibri"/>
        <family val="2"/>
        <scheme val="minor"/>
      </rPr>
      <t>Rente gehef</t>
    </r>
    <r>
      <rPr>
        <b/>
        <sz val="11"/>
        <color theme="1"/>
        <rFont val="Calibri"/>
        <family val="2"/>
        <scheme val="minor"/>
      </rPr>
      <t>)</t>
    </r>
  </si>
  <si>
    <r>
      <t>Loan written off/(</t>
    </r>
    <r>
      <rPr>
        <i/>
        <sz val="11"/>
        <color theme="1"/>
        <rFont val="Calibri"/>
        <family val="2"/>
        <scheme val="minor"/>
      </rPr>
      <t>Lening afgeskryf</t>
    </r>
    <r>
      <rPr>
        <sz val="11"/>
        <color theme="1"/>
        <rFont val="Calibri"/>
        <family val="2"/>
        <scheme val="minor"/>
      </rPr>
      <t>)</t>
    </r>
  </si>
  <si>
    <r>
      <t>Loan increased/(</t>
    </r>
    <r>
      <rPr>
        <i/>
        <sz val="11"/>
        <color theme="1"/>
        <rFont val="Calibri"/>
        <family val="2"/>
        <scheme val="minor"/>
      </rPr>
      <t>Lening verhoog</t>
    </r>
    <r>
      <rPr>
        <sz val="11"/>
        <color theme="1"/>
        <rFont val="Calibri"/>
        <family val="2"/>
        <scheme val="minor"/>
      </rPr>
      <t>)</t>
    </r>
  </si>
  <si>
    <r>
      <t>Loan increased/ (</t>
    </r>
    <r>
      <rPr>
        <b/>
        <i/>
        <sz val="11"/>
        <color theme="1"/>
        <rFont val="Calibri"/>
        <family val="2"/>
        <scheme val="minor"/>
      </rPr>
      <t>Lening verhoog</t>
    </r>
    <r>
      <rPr>
        <b/>
        <sz val="11"/>
        <color theme="1"/>
        <rFont val="Calibri"/>
        <family val="2"/>
        <scheme val="minor"/>
      </rPr>
      <t>)</t>
    </r>
  </si>
  <si>
    <r>
      <t>Loan written off/ (</t>
    </r>
    <r>
      <rPr>
        <b/>
        <i/>
        <sz val="11"/>
        <color theme="1"/>
        <rFont val="Calibri"/>
        <family val="2"/>
        <scheme val="minor"/>
      </rPr>
      <t>Lening afgeskryf</t>
    </r>
    <r>
      <rPr>
        <b/>
        <sz val="11"/>
        <color theme="1"/>
        <rFont val="Calibri"/>
        <family val="2"/>
        <scheme val="minor"/>
      </rPr>
      <t>)</t>
    </r>
  </si>
  <si>
    <r>
      <t>Capital Fund Transfer/ (</t>
    </r>
    <r>
      <rPr>
        <b/>
        <i/>
        <sz val="11"/>
        <color theme="1"/>
        <rFont val="Calibri"/>
        <family val="2"/>
        <scheme val="minor"/>
      </rPr>
      <t>Kapitaal-fonds Oorplasing</t>
    </r>
    <r>
      <rPr>
        <b/>
        <sz val="11"/>
        <color theme="1"/>
        <rFont val="Calibri"/>
        <family val="2"/>
        <scheme val="minor"/>
      </rPr>
      <t>)</t>
    </r>
  </si>
  <si>
    <r>
      <rPr>
        <b/>
        <vertAlign val="superscript"/>
        <sz val="11"/>
        <color theme="1"/>
        <rFont val="Calibri"/>
        <family val="2"/>
        <scheme val="minor"/>
      </rPr>
      <t>*</t>
    </r>
    <r>
      <rPr>
        <b/>
        <sz val="11"/>
        <color theme="1"/>
        <rFont val="Calibri"/>
        <family val="2"/>
        <scheme val="minor"/>
      </rPr>
      <t>Other Adjustments/ (</t>
    </r>
    <r>
      <rPr>
        <b/>
        <i/>
        <sz val="11"/>
        <color theme="1"/>
        <rFont val="Calibri"/>
        <family val="2"/>
        <scheme val="minor"/>
      </rPr>
      <t>Ander Aanpassings</t>
    </r>
    <r>
      <rPr>
        <b/>
        <sz val="11"/>
        <color theme="1"/>
        <rFont val="Calibri"/>
        <family val="2"/>
        <scheme val="minor"/>
      </rPr>
      <t>)</t>
    </r>
  </si>
  <si>
    <t>*</t>
  </si>
  <si>
    <t>2023        Adjustments/(Aanpassings)</t>
  </si>
  <si>
    <r>
      <t>Church Fund Transfer/ (</t>
    </r>
    <r>
      <rPr>
        <b/>
        <i/>
        <sz val="11"/>
        <color theme="1"/>
        <rFont val="Calibri"/>
        <family val="2"/>
        <scheme val="minor"/>
      </rPr>
      <t>Gemeente-fonds Oorplasing</t>
    </r>
    <r>
      <rPr>
        <b/>
        <sz val="11"/>
        <color theme="1"/>
        <rFont val="Calibri"/>
        <family val="2"/>
        <scheme val="minor"/>
      </rPr>
      <t>)</t>
    </r>
  </si>
  <si>
    <r>
      <t>Capital Fund (</t>
    </r>
    <r>
      <rPr>
        <i/>
        <sz val="11"/>
        <color theme="1"/>
        <rFont val="Calibri"/>
        <family val="2"/>
        <scheme val="minor"/>
      </rPr>
      <t>Kapitaalfonds</t>
    </r>
    <r>
      <rPr>
        <sz val="11"/>
        <color theme="1"/>
        <rFont val="Calibri"/>
        <family val="2"/>
        <scheme val="minor"/>
      </rPr>
      <t>)</t>
    </r>
  </si>
  <si>
    <r>
      <t>Receipts/ (</t>
    </r>
    <r>
      <rPr>
        <b/>
        <i/>
        <sz val="11"/>
        <color theme="1"/>
        <rFont val="Calibri"/>
        <family val="2"/>
        <scheme val="minor"/>
      </rPr>
      <t>Ontvangste</t>
    </r>
    <r>
      <rPr>
        <b/>
        <sz val="11"/>
        <color theme="1"/>
        <rFont val="Calibri"/>
        <family val="2"/>
        <scheme val="minor"/>
      </rPr>
      <t>)</t>
    </r>
  </si>
  <si>
    <r>
      <t>Adjustments/(</t>
    </r>
    <r>
      <rPr>
        <i/>
        <sz val="11"/>
        <color theme="1"/>
        <rFont val="Calibri"/>
        <family val="2"/>
        <scheme val="minor"/>
      </rPr>
      <t>Aanpassings</t>
    </r>
    <r>
      <rPr>
        <sz val="11"/>
        <color theme="1"/>
        <rFont val="Calibri"/>
        <family val="2"/>
        <scheme val="minor"/>
      </rPr>
      <t>)</t>
    </r>
  </si>
  <si>
    <r>
      <t>Congregation Funds (</t>
    </r>
    <r>
      <rPr>
        <b/>
        <i/>
        <sz val="11"/>
        <color theme="1"/>
        <rFont val="Calibri"/>
        <family val="2"/>
        <scheme val="minor"/>
      </rPr>
      <t>Gemeente Fondse</t>
    </r>
    <r>
      <rPr>
        <b/>
        <sz val="11"/>
        <color theme="1"/>
        <rFont val="Calibri"/>
        <family val="2"/>
        <scheme val="minor"/>
      </rPr>
      <t>)</t>
    </r>
  </si>
  <si>
    <r>
      <t>Adjustments/ (</t>
    </r>
    <r>
      <rPr>
        <b/>
        <i/>
        <sz val="11"/>
        <color theme="1"/>
        <rFont val="Calibri"/>
        <family val="2"/>
        <scheme val="minor"/>
      </rPr>
      <t>Aanpassings</t>
    </r>
    <r>
      <rPr>
        <b/>
        <sz val="11"/>
        <color theme="1"/>
        <rFont val="Calibri"/>
        <family val="2"/>
        <scheme val="minor"/>
      </rPr>
      <t>)</t>
    </r>
  </si>
  <si>
    <r>
      <t>Funds Applied/ (</t>
    </r>
    <r>
      <rPr>
        <b/>
        <i/>
        <sz val="11"/>
        <color theme="1"/>
        <rFont val="Calibri"/>
        <family val="2"/>
        <scheme val="minor"/>
      </rPr>
      <t>Fondse Aangewend</t>
    </r>
    <r>
      <rPr>
        <b/>
        <sz val="11"/>
        <color theme="1"/>
        <rFont val="Calibri"/>
        <family val="2"/>
        <scheme val="minor"/>
      </rPr>
      <t>)</t>
    </r>
  </si>
  <si>
    <r>
      <t>Plus/Less (</t>
    </r>
    <r>
      <rPr>
        <i/>
        <sz val="11"/>
        <color theme="1"/>
        <rFont val="Calibri"/>
        <family val="2"/>
        <scheme val="minor"/>
      </rPr>
      <t>Min</t>
    </r>
    <r>
      <rPr>
        <sz val="11"/>
        <color theme="1"/>
        <rFont val="Calibri"/>
        <family val="2"/>
        <scheme val="minor"/>
      </rPr>
      <t>) Adjustments (</t>
    </r>
    <r>
      <rPr>
        <i/>
        <sz val="11"/>
        <color theme="1"/>
        <rFont val="Calibri"/>
        <family val="2"/>
        <scheme val="minor"/>
      </rPr>
      <t>Aanpassings</t>
    </r>
    <r>
      <rPr>
        <sz val="11"/>
        <color theme="1"/>
        <rFont val="Calibri"/>
        <family val="2"/>
        <scheme val="minor"/>
      </rPr>
      <t>)</t>
    </r>
  </si>
  <si>
    <r>
      <t>Interest Paid (</t>
    </r>
    <r>
      <rPr>
        <b/>
        <i/>
        <sz val="11"/>
        <color theme="1"/>
        <rFont val="Calibri"/>
        <family val="2"/>
        <scheme val="minor"/>
      </rPr>
      <t>Rente Betaal</t>
    </r>
    <r>
      <rPr>
        <b/>
        <sz val="11"/>
        <color theme="1"/>
        <rFont val="Calibri"/>
        <family val="2"/>
        <scheme val="minor"/>
      </rPr>
      <t>)</t>
    </r>
  </si>
  <si>
    <r>
      <t>Instalments paid (</t>
    </r>
    <r>
      <rPr>
        <b/>
        <i/>
        <sz val="11"/>
        <color theme="1"/>
        <rFont val="Calibri"/>
        <family val="2"/>
        <scheme val="minor"/>
      </rPr>
      <t>Paaiemente Betaal</t>
    </r>
    <r>
      <rPr>
        <b/>
        <sz val="11"/>
        <color theme="1"/>
        <rFont val="Calibri"/>
        <family val="2"/>
        <scheme val="minor"/>
      </rPr>
      <t>)</t>
    </r>
  </si>
  <si>
    <t>TOTAAL</t>
  </si>
  <si>
    <r>
      <t>Rent Property (</t>
    </r>
    <r>
      <rPr>
        <b/>
        <i/>
        <sz val="11"/>
        <color theme="1"/>
        <rFont val="Calibri"/>
        <family val="2"/>
        <scheme val="minor"/>
      </rPr>
      <t>Huur Eiendom</t>
    </r>
    <r>
      <rPr>
        <b/>
        <sz val="11"/>
        <color theme="1"/>
        <rFont val="Calibri"/>
        <family val="2"/>
        <scheme val="minor"/>
      </rPr>
      <t>) 4</t>
    </r>
  </si>
  <si>
    <r>
      <t>RENTAL INCOME (</t>
    </r>
    <r>
      <rPr>
        <b/>
        <i/>
        <sz val="11"/>
        <color theme="1"/>
        <rFont val="Calibri"/>
        <family val="2"/>
        <scheme val="minor"/>
      </rPr>
      <t>HUURINKOMSTE</t>
    </r>
    <r>
      <rPr>
        <b/>
        <sz val="11"/>
        <color theme="1"/>
        <rFont val="Calibri"/>
        <family val="2"/>
        <scheme val="minor"/>
      </rPr>
      <t>)</t>
    </r>
  </si>
  <si>
    <t>IS 2</t>
  </si>
  <si>
    <t>IS 3</t>
  </si>
  <si>
    <t>IS 4</t>
  </si>
  <si>
    <t>IS 5</t>
  </si>
  <si>
    <t>IS 6</t>
  </si>
  <si>
    <t>IS 7</t>
  </si>
  <si>
    <r>
      <t>NOTES TO THE INCOME STATEMENT (</t>
    </r>
    <r>
      <rPr>
        <b/>
        <i/>
        <sz val="11"/>
        <color theme="1"/>
        <rFont val="Calibri"/>
        <family val="2"/>
        <scheme val="minor"/>
      </rPr>
      <t>AANTEKENINGE TOT DIE INKOMSTESTAAT)</t>
    </r>
  </si>
  <si>
    <t>NIE VIR DRUK NIE!!</t>
  </si>
  <si>
    <t>IS10.</t>
  </si>
  <si>
    <r>
      <t xml:space="preserve">As deel van ons kerkverband is alle gemeentes </t>
    </r>
    <r>
      <rPr>
        <b/>
        <sz val="11"/>
        <color theme="1"/>
        <rFont val="Calibri"/>
        <family val="2"/>
        <scheme val="minor"/>
      </rPr>
      <t>verplig</t>
    </r>
    <r>
      <rPr>
        <sz val="11"/>
        <color theme="1"/>
        <rFont val="Calibri"/>
        <family val="2"/>
        <scheme val="minor"/>
      </rPr>
      <t xml:space="preserve"> om Finansiële State by die Sinode in te dien.</t>
    </r>
  </si>
  <si>
    <r>
      <t xml:space="preserve">Die werkblaaie van die vorige jaar is nou </t>
    </r>
    <r>
      <rPr>
        <b/>
        <sz val="11"/>
        <color theme="1"/>
        <rFont val="Calibri"/>
        <family val="2"/>
        <scheme val="minor"/>
      </rPr>
      <t>ondersteunend</t>
    </r>
    <r>
      <rPr>
        <sz val="11"/>
        <color theme="1"/>
        <rFont val="Calibri"/>
        <family val="2"/>
        <scheme val="minor"/>
      </rPr>
      <t xml:space="preserve"> tot die notas. Dit vorm </t>
    </r>
    <r>
      <rPr>
        <b/>
        <sz val="11"/>
        <color theme="1"/>
        <rFont val="Calibri"/>
        <family val="2"/>
        <scheme val="minor"/>
      </rPr>
      <t>nie meer deel van die gedrukte state</t>
    </r>
  </si>
  <si>
    <t>"REPORT", "BALANCE SHEET" en "INCOME STATEMENT" gedruk te word.</t>
  </si>
  <si>
    <r>
      <rPr>
        <b/>
        <sz val="11"/>
        <color theme="1"/>
        <rFont val="Calibri"/>
        <family val="2"/>
        <scheme val="minor"/>
      </rPr>
      <t>Behou die formaat</t>
    </r>
    <r>
      <rPr>
        <sz val="11"/>
        <color theme="1"/>
        <rFont val="Calibri"/>
        <family val="2"/>
        <scheme val="minor"/>
      </rPr>
      <t xml:space="preserve"> van die state, asseblief. Dit vergemaklik die Sinode se taak tydens konsolidasie.</t>
    </r>
  </si>
  <si>
    <t>Die gemeente kan self kies of hul sente wil wys deur bloot die formaat te verander om desimale by te voeg of weg te laat.</t>
  </si>
  <si>
    <r>
      <t>Daarom sal die bladsy nommers eers deur u v</t>
    </r>
    <r>
      <rPr>
        <b/>
        <sz val="11"/>
        <color theme="1"/>
        <rFont val="Calibri"/>
        <family val="2"/>
        <scheme val="minor"/>
      </rPr>
      <t xml:space="preserve">oltooi kan word nadat die inligting voltooi </t>
    </r>
    <r>
      <rPr>
        <sz val="11"/>
        <color theme="1"/>
        <rFont val="Calibri"/>
        <family val="2"/>
        <scheme val="minor"/>
      </rPr>
      <t>en afgehandel is.</t>
    </r>
  </si>
  <si>
    <r>
      <t xml:space="preserve">Maak asseblief seker dat die </t>
    </r>
    <r>
      <rPr>
        <b/>
        <sz val="11"/>
        <color theme="1"/>
        <rFont val="Calibri"/>
        <family val="2"/>
        <scheme val="minor"/>
      </rPr>
      <t xml:space="preserve">wins (surplus) of verlies (tekort) </t>
    </r>
    <r>
      <rPr>
        <sz val="11"/>
        <color theme="1"/>
        <rFont val="Calibri"/>
        <family val="2"/>
        <scheme val="minor"/>
      </rPr>
      <t xml:space="preserve">op hierdie blad </t>
    </r>
    <r>
      <rPr>
        <b/>
        <u/>
        <sz val="11"/>
        <color rgb="FFFF0000"/>
        <rFont val="Calibri"/>
        <family val="2"/>
        <scheme val="minor"/>
      </rPr>
      <t>ooreenstem met die proefbalans</t>
    </r>
    <r>
      <rPr>
        <sz val="11"/>
        <color theme="1"/>
        <rFont val="Calibri"/>
        <family val="2"/>
        <scheme val="minor"/>
      </rPr>
      <t>.</t>
    </r>
  </si>
  <si>
    <t>in ag geneem word by die berekening van Bydraes tot Gesamentlike Bedieninge (BGB) nie.</t>
  </si>
  <si>
    <t>die berekening van BGB afgetrek.</t>
  </si>
  <si>
    <r>
      <t>Moenie "Insurance Claims (</t>
    </r>
    <r>
      <rPr>
        <i/>
        <sz val="11"/>
        <color theme="1"/>
        <rFont val="Calibri"/>
        <family val="2"/>
        <scheme val="minor"/>
      </rPr>
      <t>Versekeringseise</t>
    </r>
    <r>
      <rPr>
        <sz val="11"/>
        <color theme="1"/>
        <rFont val="Calibri"/>
        <family val="2"/>
        <scheme val="minor"/>
      </rPr>
      <t>)" skuif of op 'n ander plek rapporteer nie - dit word deur 'n formule by</t>
    </r>
  </si>
  <si>
    <r>
      <t xml:space="preserve">Indien die gemeente </t>
    </r>
    <r>
      <rPr>
        <b/>
        <sz val="11"/>
        <color theme="1"/>
        <rFont val="Calibri"/>
        <family val="2"/>
        <scheme val="minor"/>
      </rPr>
      <t xml:space="preserve">handelsinkomste verdien wat R200,000 of </t>
    </r>
    <r>
      <rPr>
        <b/>
        <u/>
        <sz val="11"/>
        <color theme="1"/>
        <rFont val="Calibri"/>
        <family val="2"/>
        <scheme val="minor"/>
      </rPr>
      <t>5% van die gemeente se totale inkomste</t>
    </r>
    <r>
      <rPr>
        <b/>
        <sz val="11"/>
        <color theme="1"/>
        <rFont val="Calibri"/>
        <family val="2"/>
        <scheme val="minor"/>
      </rPr>
      <t xml:space="preserve"> oorskry</t>
    </r>
    <r>
      <rPr>
        <sz val="11"/>
        <color theme="1"/>
        <rFont val="Calibri"/>
        <family val="2"/>
        <scheme val="minor"/>
      </rPr>
      <t xml:space="preserve"> kan </t>
    </r>
  </si>
  <si>
    <t>dit gebeur dat die gemeente aanspreeklik word om belasting te betaal, al het die gemeente belastingvrystelling ontvang.</t>
  </si>
  <si>
    <r>
      <t xml:space="preserve">Die rekeningkundige beleid op hierdie bladsy is </t>
    </r>
    <r>
      <rPr>
        <b/>
        <sz val="11"/>
        <color theme="1"/>
        <rFont val="Calibri"/>
        <family val="2"/>
        <scheme val="minor"/>
      </rPr>
      <t>'n algemene beleid</t>
    </r>
    <r>
      <rPr>
        <sz val="11"/>
        <color theme="1"/>
        <rFont val="Calibri"/>
        <family val="2"/>
        <scheme val="minor"/>
      </rPr>
      <t xml:space="preserve"> en slegs 'n riglyn. Maak seker dat die strook met </t>
    </r>
  </si>
  <si>
    <r>
      <t xml:space="preserve">die </t>
    </r>
    <r>
      <rPr>
        <b/>
        <sz val="11"/>
        <color theme="1"/>
        <rFont val="Calibri"/>
        <family val="2"/>
        <scheme val="minor"/>
      </rPr>
      <t>beleid wat deur die gemeente toegepas word</t>
    </r>
    <r>
      <rPr>
        <sz val="11"/>
        <color theme="1"/>
        <rFont val="Calibri"/>
        <family val="2"/>
        <scheme val="minor"/>
      </rPr>
      <t>. Waar dit nie ooreenkom nie moet aanpassings gemaak word.</t>
    </r>
  </si>
  <si>
    <t>is of hulp benodig word nie.</t>
  </si>
  <si>
    <t>CONGREGATION OF THE EASTERN SYNOD</t>
  </si>
  <si>
    <t>GEMEENTE IN DIE OOSTELIKE SINODE</t>
  </si>
  <si>
    <t>Moet asseblief nie NEDERDUITS GEREFORMEERDE KERK volledig uitskryf nie. Dit sal veroorsaak dat die gemeente se</t>
  </si>
  <si>
    <t>naam nie volledig op die bladsye getoon word nie. Verkort dit na NG Kerk - almal weet tog waarvoor dit staan.</t>
  </si>
  <si>
    <r>
      <t>COMPANY (</t>
    </r>
    <r>
      <rPr>
        <b/>
        <i/>
        <sz val="11"/>
        <color theme="1"/>
        <rFont val="Calibri"/>
        <family val="2"/>
        <scheme val="minor"/>
      </rPr>
      <t>MAATSKAPPY</t>
    </r>
    <r>
      <rPr>
        <b/>
        <sz val="11"/>
        <color theme="1"/>
        <rFont val="Calibri"/>
        <family val="2"/>
        <scheme val="minor"/>
      </rPr>
      <t>)</t>
    </r>
  </si>
  <si>
    <r>
      <t xml:space="preserve">DRUK EN </t>
    </r>
    <r>
      <rPr>
        <b/>
        <u/>
        <sz val="20"/>
        <color theme="0"/>
        <rFont val="Calibri"/>
        <family val="2"/>
        <scheme val="minor"/>
      </rPr>
      <t>GEBRUIK</t>
    </r>
    <r>
      <rPr>
        <b/>
        <sz val="20"/>
        <color theme="0"/>
        <rFont val="Calibri"/>
        <family val="2"/>
        <scheme val="minor"/>
      </rPr>
      <t xml:space="preserve"> TERWYL DIE FINANSIËLE STATE VOLTOOI WORD</t>
    </r>
  </si>
  <si>
    <r>
      <t>CAPTIAL OR IRREGULAR INCOME (</t>
    </r>
    <r>
      <rPr>
        <b/>
        <i/>
        <sz val="11"/>
        <color theme="1"/>
        <rFont val="Calibri"/>
        <family val="2"/>
        <scheme val="minor"/>
      </rPr>
      <t>KAPITAAL OF ONGEWONE INKOMSTE</t>
    </r>
    <r>
      <rPr>
        <b/>
        <sz val="11"/>
        <color theme="1"/>
        <rFont val="Calibri"/>
        <family val="2"/>
        <scheme val="minor"/>
      </rPr>
      <t>) - WERKSTAAT</t>
    </r>
  </si>
  <si>
    <r>
      <t>NORMAL CHURCH ACTIVITIES (</t>
    </r>
    <r>
      <rPr>
        <b/>
        <i/>
        <sz val="11"/>
        <color theme="1"/>
        <rFont val="Calibri"/>
        <family val="2"/>
        <scheme val="minor"/>
      </rPr>
      <t>NORMALE KERKAKTIWITEITE</t>
    </r>
    <r>
      <rPr>
        <b/>
        <sz val="11"/>
        <color theme="1"/>
        <rFont val="Calibri"/>
        <family val="2"/>
        <scheme val="minor"/>
      </rPr>
      <t>) - WERKSTAAT</t>
    </r>
  </si>
  <si>
    <r>
      <t>INVESTMENT AND TRADING INCOME (</t>
    </r>
    <r>
      <rPr>
        <b/>
        <i/>
        <sz val="11"/>
        <color theme="1"/>
        <rFont val="Calibri"/>
        <family val="2"/>
        <scheme val="minor"/>
      </rPr>
      <t>BELEGGING- EN HANDELSINKOMSTE</t>
    </r>
    <r>
      <rPr>
        <b/>
        <sz val="11"/>
        <color theme="1"/>
        <rFont val="Calibri"/>
        <family val="2"/>
        <scheme val="minor"/>
      </rPr>
      <t>) - WERKSTAAT</t>
    </r>
  </si>
  <si>
    <r>
      <t>STAFF COSTS (</t>
    </r>
    <r>
      <rPr>
        <b/>
        <i/>
        <sz val="11"/>
        <color theme="1"/>
        <rFont val="Calibri"/>
        <family val="2"/>
        <scheme val="minor"/>
      </rPr>
      <t>PERSONEEL KOSTE</t>
    </r>
    <r>
      <rPr>
        <b/>
        <sz val="11"/>
        <color theme="1"/>
        <rFont val="Calibri"/>
        <family val="2"/>
        <scheme val="minor"/>
      </rPr>
      <t>) - WERKSTAAT</t>
    </r>
  </si>
  <si>
    <r>
      <t>ADMINISTRATIVE COSTS (</t>
    </r>
    <r>
      <rPr>
        <b/>
        <i/>
        <sz val="11"/>
        <color theme="1"/>
        <rFont val="Calibri"/>
        <family val="2"/>
        <scheme val="minor"/>
      </rPr>
      <t>ADMINISTRATIEWE UITGAWES</t>
    </r>
    <r>
      <rPr>
        <b/>
        <sz val="11"/>
        <color theme="1"/>
        <rFont val="Calibri"/>
        <family val="2"/>
        <scheme val="minor"/>
      </rPr>
      <t>) - WERKSTAAT</t>
    </r>
  </si>
  <si>
    <r>
      <t>CAPITAL AND CONGREGATIONAL COSTS (</t>
    </r>
    <r>
      <rPr>
        <b/>
        <i/>
        <sz val="11"/>
        <color theme="1"/>
        <rFont val="Calibri"/>
        <family val="2"/>
        <scheme val="minor"/>
      </rPr>
      <t>KAPITAAL EN KERKLIKE KOSTE</t>
    </r>
    <r>
      <rPr>
        <b/>
        <sz val="11"/>
        <color theme="1"/>
        <rFont val="Calibri"/>
        <family val="2"/>
        <scheme val="minor"/>
      </rPr>
      <t>) - WERKSTAAT</t>
    </r>
  </si>
  <si>
    <r>
      <t>MINISTRY COSTS AND OTHER EXPENSES (</t>
    </r>
    <r>
      <rPr>
        <b/>
        <i/>
        <sz val="11"/>
        <color theme="1"/>
        <rFont val="Calibri"/>
        <family val="2"/>
        <scheme val="minor"/>
      </rPr>
      <t>BEDIENINGS - EN ANDER UITGAWES</t>
    </r>
    <r>
      <rPr>
        <b/>
        <sz val="11"/>
        <color theme="1"/>
        <rFont val="Calibri"/>
        <family val="2"/>
        <scheme val="minor"/>
      </rPr>
      <t>) - WERKSTAAT</t>
    </r>
  </si>
  <si>
    <r>
      <t>CAPITAL AND FUNDS - CONTINUE/(</t>
    </r>
    <r>
      <rPr>
        <b/>
        <i/>
        <sz val="11"/>
        <color theme="1"/>
        <rFont val="Calibri"/>
        <family val="2"/>
        <scheme val="minor"/>
      </rPr>
      <t>EKWITEIT EN FONDSE - VERVOLG</t>
    </r>
    <r>
      <rPr>
        <b/>
        <sz val="11"/>
        <color theme="1"/>
        <rFont val="Calibri"/>
        <family val="2"/>
        <scheme val="minor"/>
      </rPr>
      <t>) - WERKSTAAT</t>
    </r>
  </si>
  <si>
    <t>PROVISIONS (VOORSIENINGS) - WERKSTAAT</t>
  </si>
  <si>
    <t>Note about Other Adjustment/s:</t>
  </si>
  <si>
    <r>
      <t>Fund (</t>
    </r>
    <r>
      <rPr>
        <b/>
        <i/>
        <sz val="11"/>
        <color theme="1"/>
        <rFont val="Calibri"/>
        <family val="2"/>
        <scheme val="minor"/>
      </rPr>
      <t>Fonds</t>
    </r>
    <r>
      <rPr>
        <b/>
        <sz val="11"/>
        <color theme="1"/>
        <rFont val="Calibri"/>
        <family val="2"/>
        <scheme val="minor"/>
      </rPr>
      <t>) 7</t>
    </r>
  </si>
  <si>
    <r>
      <t>Fund (</t>
    </r>
    <r>
      <rPr>
        <b/>
        <i/>
        <sz val="11"/>
        <color theme="1"/>
        <rFont val="Calibri"/>
        <family val="2"/>
        <scheme val="minor"/>
      </rPr>
      <t>Fonds</t>
    </r>
    <r>
      <rPr>
        <b/>
        <sz val="11"/>
        <color theme="1"/>
        <rFont val="Calibri"/>
        <family val="2"/>
        <scheme val="minor"/>
      </rPr>
      <t>) 8</t>
    </r>
  </si>
  <si>
    <r>
      <t>Fund (</t>
    </r>
    <r>
      <rPr>
        <b/>
        <i/>
        <sz val="11"/>
        <color theme="1"/>
        <rFont val="Calibri"/>
        <family val="2"/>
        <scheme val="minor"/>
      </rPr>
      <t>Fonds</t>
    </r>
    <r>
      <rPr>
        <b/>
        <sz val="11"/>
        <color theme="1"/>
        <rFont val="Calibri"/>
        <family val="2"/>
        <scheme val="minor"/>
      </rPr>
      <t>) 9</t>
    </r>
  </si>
  <si>
    <r>
      <t>BUILDINGS AND PROPERTY (</t>
    </r>
    <r>
      <rPr>
        <b/>
        <i/>
        <sz val="11"/>
        <color theme="1"/>
        <rFont val="Calibri"/>
        <family val="2"/>
        <scheme val="minor"/>
      </rPr>
      <t>GROND EN GEBOUE</t>
    </r>
    <r>
      <rPr>
        <b/>
        <sz val="11"/>
        <color theme="1"/>
        <rFont val="Calibri"/>
        <family val="2"/>
        <scheme val="minor"/>
      </rPr>
      <t>)</t>
    </r>
  </si>
  <si>
    <r>
      <t>Project (</t>
    </r>
    <r>
      <rPr>
        <b/>
        <i/>
        <sz val="11"/>
        <color theme="1"/>
        <rFont val="Calibri"/>
        <family val="2"/>
        <scheme val="minor"/>
      </rPr>
      <t>Projek</t>
    </r>
    <r>
      <rPr>
        <b/>
        <sz val="11"/>
        <color theme="1"/>
        <rFont val="Calibri"/>
        <family val="2"/>
        <scheme val="minor"/>
      </rPr>
      <t>) 5</t>
    </r>
  </si>
  <si>
    <r>
      <t>Project (</t>
    </r>
    <r>
      <rPr>
        <b/>
        <i/>
        <sz val="11"/>
        <color theme="1"/>
        <rFont val="Calibri"/>
        <family val="2"/>
        <scheme val="minor"/>
      </rPr>
      <t>Projek</t>
    </r>
    <r>
      <rPr>
        <b/>
        <sz val="11"/>
        <color theme="1"/>
        <rFont val="Calibri"/>
        <family val="2"/>
        <scheme val="minor"/>
      </rPr>
      <t>) 6</t>
    </r>
  </si>
  <si>
    <r>
      <t>Project (</t>
    </r>
    <r>
      <rPr>
        <b/>
        <i/>
        <sz val="11"/>
        <color theme="1"/>
        <rFont val="Calibri"/>
        <family val="2"/>
        <scheme val="minor"/>
      </rPr>
      <t>Projek</t>
    </r>
    <r>
      <rPr>
        <b/>
        <sz val="11"/>
        <color theme="1"/>
        <rFont val="Calibri"/>
        <family val="2"/>
        <scheme val="minor"/>
      </rPr>
      <t>) 7</t>
    </r>
  </si>
  <si>
    <r>
      <t>Project (</t>
    </r>
    <r>
      <rPr>
        <b/>
        <i/>
        <sz val="11"/>
        <color theme="1"/>
        <rFont val="Calibri"/>
        <family val="2"/>
        <scheme val="minor"/>
      </rPr>
      <t>Projek</t>
    </r>
    <r>
      <rPr>
        <b/>
        <sz val="11"/>
        <color theme="1"/>
        <rFont val="Calibri"/>
        <family val="2"/>
        <scheme val="minor"/>
      </rPr>
      <t>) 8</t>
    </r>
  </si>
  <si>
    <r>
      <t>Project (</t>
    </r>
    <r>
      <rPr>
        <b/>
        <i/>
        <sz val="11"/>
        <color theme="1"/>
        <rFont val="Calibri"/>
        <family val="2"/>
        <scheme val="minor"/>
      </rPr>
      <t>Projek</t>
    </r>
    <r>
      <rPr>
        <b/>
        <sz val="11"/>
        <color theme="1"/>
        <rFont val="Calibri"/>
        <family val="2"/>
        <scheme val="minor"/>
      </rPr>
      <t>) 9</t>
    </r>
  </si>
  <si>
    <r>
      <t>Project (</t>
    </r>
    <r>
      <rPr>
        <b/>
        <i/>
        <sz val="11"/>
        <color theme="1"/>
        <rFont val="Calibri"/>
        <family val="2"/>
        <scheme val="minor"/>
      </rPr>
      <t>Projek</t>
    </r>
    <r>
      <rPr>
        <b/>
        <sz val="11"/>
        <color theme="1"/>
        <rFont val="Calibri"/>
        <family val="2"/>
        <scheme val="minor"/>
      </rPr>
      <t>) 10</t>
    </r>
  </si>
  <si>
    <r>
      <t>Nett Insurance Claims (</t>
    </r>
    <r>
      <rPr>
        <i/>
        <sz val="11"/>
        <color theme="1"/>
        <rFont val="Calibri"/>
        <family val="2"/>
        <scheme val="minor"/>
      </rPr>
      <t>Netto Versekeringseise</t>
    </r>
    <r>
      <rPr>
        <sz val="11"/>
        <color theme="1"/>
        <rFont val="Calibri"/>
        <family val="2"/>
        <scheme val="minor"/>
      </rPr>
      <t>)</t>
    </r>
  </si>
  <si>
    <t>9.7.</t>
  </si>
  <si>
    <r>
      <t xml:space="preserve">Maak asseblief </t>
    </r>
    <r>
      <rPr>
        <b/>
        <u/>
        <sz val="11"/>
        <color theme="1"/>
        <rFont val="Calibri"/>
        <family val="2"/>
        <scheme val="minor"/>
      </rPr>
      <t>seker dat die notas ooreenstem met die syfers op die Balansstaat en Inkomstestaat</t>
    </r>
    <r>
      <rPr>
        <sz val="11"/>
        <color theme="1"/>
        <rFont val="Calibri"/>
        <family val="2"/>
        <scheme val="minor"/>
      </rPr>
      <t>.</t>
    </r>
  </si>
  <si>
    <r>
      <t xml:space="preserve">Onnodige rye </t>
    </r>
    <r>
      <rPr>
        <b/>
        <sz val="11"/>
        <color theme="1"/>
        <rFont val="Calibri"/>
        <family val="2"/>
        <scheme val="minor"/>
      </rPr>
      <t>kan nie uitgewis</t>
    </r>
    <r>
      <rPr>
        <sz val="11"/>
        <color theme="1"/>
        <rFont val="Calibri"/>
        <family val="2"/>
        <scheme val="minor"/>
      </rPr>
      <t xml:space="preserve"> (</t>
    </r>
    <r>
      <rPr>
        <b/>
        <sz val="11"/>
        <color theme="1"/>
        <rFont val="Calibri"/>
        <family val="2"/>
        <scheme val="minor"/>
      </rPr>
      <t>delete</t>
    </r>
    <r>
      <rPr>
        <sz val="11"/>
        <color theme="1"/>
        <rFont val="Calibri"/>
        <family val="2"/>
        <scheme val="minor"/>
      </rPr>
      <t xml:space="preserve">) word nie, aangesien dit die formules sal bederf. Dit kan egter </t>
    </r>
    <r>
      <rPr>
        <b/>
        <sz val="11"/>
        <color theme="1"/>
        <rFont val="Calibri"/>
        <family val="2"/>
        <scheme val="minor"/>
      </rPr>
      <t>weggesteek</t>
    </r>
    <r>
      <rPr>
        <sz val="11"/>
        <color theme="1"/>
        <rFont val="Calibri"/>
        <family val="2"/>
        <scheme val="minor"/>
      </rPr>
      <t xml:space="preserve"> </t>
    </r>
  </si>
  <si>
    <r>
      <t>(</t>
    </r>
    <r>
      <rPr>
        <b/>
        <sz val="11"/>
        <color theme="1"/>
        <rFont val="Calibri"/>
        <family val="2"/>
        <scheme val="minor"/>
      </rPr>
      <t>hide</t>
    </r>
    <r>
      <rPr>
        <sz val="11"/>
        <color theme="1"/>
        <rFont val="Calibri"/>
        <family val="2"/>
        <scheme val="minor"/>
      </rPr>
      <t>) word, maar maak asseblief seker dat al die formules steeds werk.</t>
    </r>
  </si>
  <si>
    <t xml:space="preserve">4. </t>
  </si>
  <si>
    <r>
      <t>jaar se  "</t>
    </r>
    <r>
      <rPr>
        <b/>
        <sz val="11"/>
        <color theme="1"/>
        <rFont val="Calibri"/>
        <family val="2"/>
        <scheme val="minor"/>
      </rPr>
      <t>DAE OOR</t>
    </r>
    <r>
      <rPr>
        <sz val="11"/>
        <color theme="1"/>
        <rFont val="Calibri"/>
        <family val="2"/>
        <scheme val="minor"/>
      </rPr>
      <t>".</t>
    </r>
  </si>
  <si>
    <r>
      <t>Op die "</t>
    </r>
    <r>
      <rPr>
        <b/>
        <sz val="11"/>
        <color theme="1"/>
        <rFont val="Calibri"/>
        <family val="2"/>
        <scheme val="minor"/>
      </rPr>
      <t>VERLOFVOORSIENING WS</t>
    </r>
    <r>
      <rPr>
        <sz val="11"/>
        <color theme="1"/>
        <rFont val="Calibri"/>
        <family val="2"/>
        <scheme val="minor"/>
      </rPr>
      <t>", maak seker dat die huidige jaar se "</t>
    </r>
    <r>
      <rPr>
        <b/>
        <sz val="11"/>
        <color theme="1"/>
        <rFont val="Calibri"/>
        <family val="2"/>
        <scheme val="minor"/>
      </rPr>
      <t>DAE O/B</t>
    </r>
    <r>
      <rPr>
        <sz val="11"/>
        <color theme="1"/>
        <rFont val="Calibri"/>
        <family val="2"/>
        <scheme val="minor"/>
      </rPr>
      <t xml:space="preserve">" </t>
    </r>
    <r>
      <rPr>
        <b/>
        <u/>
        <sz val="11"/>
        <color rgb="FFFF0000"/>
        <rFont val="Calibri"/>
        <family val="2"/>
        <scheme val="minor"/>
      </rPr>
      <t>ooreenstem</t>
    </r>
    <r>
      <rPr>
        <sz val="11"/>
        <color theme="1"/>
        <rFont val="Calibri"/>
        <family val="2"/>
        <scheme val="minor"/>
      </rPr>
      <t xml:space="preserve"> met die vorige </t>
    </r>
  </si>
  <si>
    <r>
      <t>Less: Loss on sale (</t>
    </r>
    <r>
      <rPr>
        <i/>
        <sz val="11"/>
        <color theme="1"/>
        <rFont val="Calibri"/>
        <family val="2"/>
        <scheme val="minor"/>
      </rPr>
      <t>Verlies met Verkope</t>
    </r>
    <r>
      <rPr>
        <sz val="11"/>
        <color theme="1"/>
        <rFont val="Calibri"/>
        <family val="2"/>
        <scheme val="minor"/>
      </rPr>
      <t>)</t>
    </r>
  </si>
  <si>
    <r>
      <t xml:space="preserve">Plus: Acquisitions </t>
    </r>
    <r>
      <rPr>
        <i/>
        <sz val="11"/>
        <color theme="1"/>
        <rFont val="Calibri"/>
        <family val="2"/>
        <scheme val="minor"/>
      </rPr>
      <t>(Verkrygings</t>
    </r>
    <r>
      <rPr>
        <sz val="11"/>
        <color theme="1"/>
        <rFont val="Calibri"/>
        <family val="2"/>
        <scheme val="minor"/>
      </rPr>
      <t>)</t>
    </r>
  </si>
  <si>
    <r>
      <t>Plus/Less: Market value adjustment (</t>
    </r>
    <r>
      <rPr>
        <i/>
        <sz val="11"/>
        <color theme="1"/>
        <rFont val="Calibri"/>
        <family val="2"/>
        <scheme val="minor"/>
      </rPr>
      <t>Markwaarde aanpassing</t>
    </r>
    <r>
      <rPr>
        <sz val="11"/>
        <color theme="1"/>
        <rFont val="Calibri"/>
        <family val="2"/>
        <scheme val="minor"/>
      </rPr>
      <t>)</t>
    </r>
  </si>
  <si>
    <r>
      <t xml:space="preserve">Plus: Receipts </t>
    </r>
    <r>
      <rPr>
        <i/>
        <sz val="11"/>
        <color theme="1"/>
        <rFont val="Calibri"/>
        <family val="2"/>
        <scheme val="minor"/>
      </rPr>
      <t>(Ontvangstes)</t>
    </r>
  </si>
  <si>
    <t>Withdrawal/ Loss on Sale (Onttrekking/ Verkope verlies)</t>
  </si>
  <si>
    <t>Acquisitions/ Earnings/ Receipts (Verkrygings/ Verdienste/ Ontvangstes)</t>
  </si>
  <si>
    <r>
      <t>Fund (</t>
    </r>
    <r>
      <rPr>
        <b/>
        <i/>
        <sz val="11"/>
        <color theme="1"/>
        <rFont val="Calibri"/>
        <family val="2"/>
        <scheme val="minor"/>
      </rPr>
      <t>Fonds</t>
    </r>
    <r>
      <rPr>
        <b/>
        <sz val="11"/>
        <color theme="1"/>
        <rFont val="Calibri"/>
        <family val="2"/>
        <scheme val="minor"/>
      </rPr>
      <t>) 10</t>
    </r>
  </si>
  <si>
    <r>
      <t>Fund (</t>
    </r>
    <r>
      <rPr>
        <b/>
        <i/>
        <sz val="11"/>
        <color theme="1"/>
        <rFont val="Calibri"/>
        <family val="2"/>
        <scheme val="minor"/>
      </rPr>
      <t>Fonds</t>
    </r>
    <r>
      <rPr>
        <b/>
        <sz val="11"/>
        <color theme="1"/>
        <rFont val="Calibri"/>
        <family val="2"/>
        <scheme val="minor"/>
      </rPr>
      <t>) 11</t>
    </r>
  </si>
  <si>
    <r>
      <t>Fund (</t>
    </r>
    <r>
      <rPr>
        <b/>
        <i/>
        <sz val="11"/>
        <color theme="1"/>
        <rFont val="Calibri"/>
        <family val="2"/>
        <scheme val="minor"/>
      </rPr>
      <t>Fonds</t>
    </r>
    <r>
      <rPr>
        <b/>
        <sz val="11"/>
        <color theme="1"/>
        <rFont val="Calibri"/>
        <family val="2"/>
        <scheme val="minor"/>
      </rPr>
      <t>) 12</t>
    </r>
  </si>
  <si>
    <r>
      <t>Fund (</t>
    </r>
    <r>
      <rPr>
        <b/>
        <i/>
        <sz val="11"/>
        <color theme="1"/>
        <rFont val="Calibri"/>
        <family val="2"/>
        <scheme val="minor"/>
      </rPr>
      <t>Fonds</t>
    </r>
    <r>
      <rPr>
        <b/>
        <sz val="11"/>
        <color theme="1"/>
        <rFont val="Calibri"/>
        <family val="2"/>
        <scheme val="minor"/>
      </rPr>
      <t>) 13</t>
    </r>
  </si>
  <si>
    <r>
      <t>Fund (</t>
    </r>
    <r>
      <rPr>
        <b/>
        <i/>
        <sz val="11"/>
        <color theme="1"/>
        <rFont val="Calibri"/>
        <family val="2"/>
        <scheme val="minor"/>
      </rPr>
      <t>Fonds</t>
    </r>
    <r>
      <rPr>
        <b/>
        <sz val="11"/>
        <color theme="1"/>
        <rFont val="Calibri"/>
        <family val="2"/>
        <scheme val="minor"/>
      </rPr>
      <t>) 14</t>
    </r>
  </si>
  <si>
    <r>
      <t>Fund (</t>
    </r>
    <r>
      <rPr>
        <b/>
        <i/>
        <sz val="11"/>
        <color theme="1"/>
        <rFont val="Calibri"/>
        <family val="2"/>
        <scheme val="minor"/>
      </rPr>
      <t>Fonds</t>
    </r>
    <r>
      <rPr>
        <b/>
        <sz val="11"/>
        <color theme="1"/>
        <rFont val="Calibri"/>
        <family val="2"/>
        <scheme val="minor"/>
      </rPr>
      <t>) 15</t>
    </r>
  </si>
  <si>
    <t>Maksimum aantal dae uitbetaalbaar volgens Personeelbeleid/Kerkorde:</t>
  </si>
  <si>
    <r>
      <t>Op die "</t>
    </r>
    <r>
      <rPr>
        <b/>
        <sz val="11"/>
        <color theme="1"/>
        <rFont val="Calibri"/>
        <family val="2"/>
        <scheme val="minor"/>
      </rPr>
      <t>VERLOFVOORSIENING WS</t>
    </r>
    <r>
      <rPr>
        <sz val="11"/>
        <color theme="1"/>
        <rFont val="Calibri"/>
        <family val="2"/>
        <scheme val="minor"/>
      </rPr>
      <t xml:space="preserve">", indien die gemeente se </t>
    </r>
    <r>
      <rPr>
        <b/>
        <sz val="11"/>
        <color theme="1"/>
        <rFont val="Calibri"/>
        <family val="2"/>
        <scheme val="minor"/>
      </rPr>
      <t>Personeelbeleid verskil van die Kerkorde</t>
    </r>
    <r>
      <rPr>
        <sz val="11"/>
        <color theme="1"/>
        <rFont val="Calibri"/>
        <family val="2"/>
        <scheme val="minor"/>
      </rPr>
      <t xml:space="preserve"> rakende die</t>
    </r>
  </si>
  <si>
    <r>
      <rPr>
        <b/>
        <sz val="11"/>
        <color theme="1"/>
        <rFont val="Calibri"/>
        <family val="2"/>
        <scheme val="minor"/>
      </rPr>
      <t>maksimum aantal verlof dae</t>
    </r>
    <r>
      <rPr>
        <sz val="11"/>
        <color theme="1"/>
        <rFont val="Calibri"/>
        <family val="2"/>
        <scheme val="minor"/>
      </rPr>
      <t xml:space="preserve"> wat uitbetaal mag word, </t>
    </r>
    <r>
      <rPr>
        <b/>
        <sz val="11"/>
        <color theme="1"/>
        <rFont val="Calibri"/>
        <family val="2"/>
        <scheme val="minor"/>
      </rPr>
      <t>oorskryf</t>
    </r>
    <r>
      <rPr>
        <sz val="11"/>
        <color theme="1"/>
        <rFont val="Calibri"/>
        <family val="2"/>
        <scheme val="minor"/>
      </rPr>
      <t xml:space="preserve"> die beperking van 30dae (Kerkorde) met die maksimum</t>
    </r>
  </si>
  <si>
    <t>aantal dae deur die Personeelbeleid bepaal in die geel gemerkte blokkie.</t>
  </si>
  <si>
    <r>
      <t>Rent Property (</t>
    </r>
    <r>
      <rPr>
        <b/>
        <i/>
        <sz val="11"/>
        <color theme="1"/>
        <rFont val="Calibri"/>
        <family val="2"/>
        <scheme val="minor"/>
      </rPr>
      <t>Huur Eiendom</t>
    </r>
    <r>
      <rPr>
        <b/>
        <sz val="11"/>
        <color theme="1"/>
        <rFont val="Calibri"/>
        <family val="2"/>
        <scheme val="minor"/>
      </rPr>
      <t>) 5</t>
    </r>
  </si>
  <si>
    <r>
      <t>Rent Property (</t>
    </r>
    <r>
      <rPr>
        <b/>
        <i/>
        <sz val="11"/>
        <color theme="1"/>
        <rFont val="Calibri"/>
        <family val="2"/>
        <scheme val="minor"/>
      </rPr>
      <t>Huur Eiendom</t>
    </r>
    <r>
      <rPr>
        <b/>
        <sz val="11"/>
        <color theme="1"/>
        <rFont val="Calibri"/>
        <family val="2"/>
        <scheme val="minor"/>
      </rPr>
      <t>) 6</t>
    </r>
  </si>
  <si>
    <r>
      <t>Rent Property (</t>
    </r>
    <r>
      <rPr>
        <b/>
        <i/>
        <sz val="11"/>
        <color theme="1"/>
        <rFont val="Calibri"/>
        <family val="2"/>
        <scheme val="minor"/>
      </rPr>
      <t>Huur Eiendom</t>
    </r>
    <r>
      <rPr>
        <b/>
        <sz val="11"/>
        <color theme="1"/>
        <rFont val="Calibri"/>
        <family val="2"/>
        <scheme val="minor"/>
      </rPr>
      <t>) 7</t>
    </r>
  </si>
  <si>
    <r>
      <t>Rent Property (</t>
    </r>
    <r>
      <rPr>
        <b/>
        <i/>
        <sz val="11"/>
        <color theme="1"/>
        <rFont val="Calibri"/>
        <family val="2"/>
        <scheme val="minor"/>
      </rPr>
      <t>Huur Eiendom</t>
    </r>
    <r>
      <rPr>
        <b/>
        <sz val="11"/>
        <color theme="1"/>
        <rFont val="Calibri"/>
        <family val="2"/>
        <scheme val="minor"/>
      </rPr>
      <t>) 8</t>
    </r>
  </si>
  <si>
    <t>notas nie ooreenstem met die bedrae op die Balansstaat of Inkomstestaat nie.</t>
  </si>
  <si>
    <r>
      <rPr>
        <b/>
        <u/>
        <sz val="11"/>
        <color rgb="FFFF0000"/>
        <rFont val="Calibri"/>
        <family val="2"/>
        <scheme val="minor"/>
      </rPr>
      <t>Moet asseblief nie lyne op enige van die werksblaaie delete nie</t>
    </r>
    <r>
      <rPr>
        <sz val="11"/>
        <color theme="1"/>
        <rFont val="Calibri"/>
        <family val="2"/>
        <scheme val="minor"/>
      </rPr>
      <t>! Dit affekteer die formules en kan veroorsaak dat die</t>
    </r>
  </si>
  <si>
    <t>Indien u NIE 'n gemeente logo plaas nie, verwyder</t>
  </si>
  <si>
    <t>hierdie notas</t>
  </si>
  <si>
    <r>
      <rPr>
        <b/>
        <sz val="11"/>
        <color theme="1"/>
        <rFont val="Calibri"/>
        <family val="2"/>
        <scheme val="minor"/>
      </rPr>
      <t>Prior Period adjustment (</t>
    </r>
    <r>
      <rPr>
        <b/>
        <i/>
        <sz val="11"/>
        <color theme="1"/>
        <rFont val="Calibri"/>
        <family val="2"/>
        <scheme val="minor"/>
      </rPr>
      <t>vorige periode aanpassing</t>
    </r>
    <r>
      <rPr>
        <b/>
        <sz val="11"/>
        <color theme="1"/>
        <rFont val="Calibri"/>
        <family val="2"/>
        <scheme val="minor"/>
      </rPr>
      <t>)</t>
    </r>
  </si>
  <si>
    <r>
      <t>TAXATION CURRENT YEAR (</t>
    </r>
    <r>
      <rPr>
        <b/>
        <i/>
        <sz val="11"/>
        <color theme="1"/>
        <rFont val="Calibri"/>
        <family val="2"/>
        <scheme val="minor"/>
      </rPr>
      <t>BELASTING HUIDIGE JAAR</t>
    </r>
    <r>
      <rPr>
        <b/>
        <sz val="11"/>
        <color theme="1"/>
        <rFont val="Calibri"/>
        <family val="2"/>
        <scheme val="minor"/>
      </rPr>
      <t>)</t>
    </r>
  </si>
  <si>
    <r>
      <t>TAX PAYABLE (</t>
    </r>
    <r>
      <rPr>
        <b/>
        <i/>
        <sz val="11"/>
        <color theme="1"/>
        <rFont val="Calibri"/>
        <family val="2"/>
        <scheme val="minor"/>
      </rPr>
      <t xml:space="preserve">BELASTING BETAALBAAR </t>
    </r>
    <r>
      <rPr>
        <b/>
        <sz val="11"/>
        <color theme="1"/>
        <rFont val="Calibri"/>
        <family val="2"/>
        <scheme val="minor"/>
      </rPr>
      <t>)</t>
    </r>
  </si>
  <si>
    <r>
      <t>INCOME SUMMARY FOR IT12EI RETURN (</t>
    </r>
    <r>
      <rPr>
        <b/>
        <i/>
        <sz val="11"/>
        <color theme="1"/>
        <rFont val="Calibri"/>
        <family val="2"/>
        <scheme val="minor"/>
      </rPr>
      <t>INKOMSTE OPSOMMING VIR IT12EI OPGAWE</t>
    </r>
    <r>
      <rPr>
        <b/>
        <sz val="11"/>
        <color theme="1"/>
        <rFont val="Calibri"/>
        <family val="2"/>
        <scheme val="minor"/>
      </rPr>
      <t>)</t>
    </r>
  </si>
  <si>
    <t>INLIGTING IN VERBAND MET BELASBARE ONTVANGSTE:</t>
  </si>
  <si>
    <t>If dormant - does the organisation have any assets and / or reserves?</t>
  </si>
  <si>
    <t>TAXABLE INCOME / LOSS</t>
  </si>
  <si>
    <r>
      <t>GENERAL FINANCIAL INFORMATION (</t>
    </r>
    <r>
      <rPr>
        <b/>
        <i/>
        <sz val="11"/>
        <color theme="1"/>
        <rFont val="Calibri"/>
        <family val="2"/>
        <scheme val="minor"/>
      </rPr>
      <t>ALGEMENE FINANSIËLE INLIGTING</t>
    </r>
    <r>
      <rPr>
        <b/>
        <sz val="11"/>
        <color theme="1"/>
        <rFont val="Calibri"/>
        <family val="2"/>
        <scheme val="minor"/>
      </rPr>
      <t>)</t>
    </r>
  </si>
  <si>
    <r>
      <t>Rental Income (</t>
    </r>
    <r>
      <rPr>
        <i/>
        <sz val="11"/>
        <color theme="1"/>
        <rFont val="Calibri"/>
        <family val="2"/>
        <scheme val="minor"/>
      </rPr>
      <t>Huurinkomste</t>
    </r>
    <r>
      <rPr>
        <sz val="11"/>
        <color theme="1"/>
        <rFont val="Calibri"/>
        <family val="2"/>
        <scheme val="minor"/>
      </rPr>
      <t>)</t>
    </r>
  </si>
  <si>
    <r>
      <t>Donations received: Local (</t>
    </r>
    <r>
      <rPr>
        <i/>
        <sz val="11"/>
        <color theme="1"/>
        <rFont val="Calibri"/>
        <family val="2"/>
        <scheme val="minor"/>
      </rPr>
      <t>Donasies ontvang: Plaaslik</t>
    </r>
    <r>
      <rPr>
        <sz val="11"/>
        <color theme="1"/>
        <rFont val="Calibri"/>
        <family val="2"/>
        <scheme val="minor"/>
      </rPr>
      <t>)</t>
    </r>
  </si>
  <si>
    <r>
      <t>Membership fees and subscriptions received (</t>
    </r>
    <r>
      <rPr>
        <i/>
        <sz val="11"/>
        <color theme="1"/>
        <rFont val="Calibri"/>
        <family val="2"/>
        <scheme val="minor"/>
      </rPr>
      <t>Lidmaatskapfooie en subskripsies ontvang</t>
    </r>
    <r>
      <rPr>
        <sz val="11"/>
        <color theme="1"/>
        <rFont val="Calibri"/>
        <family val="2"/>
        <scheme val="minor"/>
      </rPr>
      <t>)</t>
    </r>
  </si>
  <si>
    <r>
      <t>Levies received (</t>
    </r>
    <r>
      <rPr>
        <i/>
        <sz val="11"/>
        <color theme="1"/>
        <rFont val="Calibri"/>
        <family val="2"/>
        <scheme val="minor"/>
      </rPr>
      <t>Heffings ontvang</t>
    </r>
    <r>
      <rPr>
        <sz val="11"/>
        <color theme="1"/>
        <rFont val="Calibri"/>
        <family val="2"/>
        <scheme val="minor"/>
      </rPr>
      <t>)</t>
    </r>
  </si>
  <si>
    <r>
      <t>Subsidies received (</t>
    </r>
    <r>
      <rPr>
        <i/>
        <sz val="11"/>
        <color theme="1"/>
        <rFont val="Calibri"/>
        <family val="2"/>
        <scheme val="minor"/>
      </rPr>
      <t>Subsidies ontvang</t>
    </r>
    <r>
      <rPr>
        <sz val="11"/>
        <color theme="1"/>
        <rFont val="Calibri"/>
        <family val="2"/>
        <scheme val="minor"/>
      </rPr>
      <t>)</t>
    </r>
  </si>
  <si>
    <r>
      <t>Proceeds from disposal of capital assests (</t>
    </r>
    <r>
      <rPr>
        <i/>
        <sz val="11"/>
        <color theme="1"/>
        <rFont val="Calibri"/>
        <family val="2"/>
        <scheme val="minor"/>
      </rPr>
      <t>Wins met verkoop van kapitale bates</t>
    </r>
    <r>
      <rPr>
        <sz val="11"/>
        <color theme="1"/>
        <rFont val="Calibri"/>
        <family val="2"/>
        <scheme val="minor"/>
      </rPr>
      <t>)</t>
    </r>
  </si>
  <si>
    <r>
      <t>Other income not stated above - provide description (</t>
    </r>
    <r>
      <rPr>
        <i/>
        <sz val="11"/>
        <color theme="1"/>
        <rFont val="Calibri"/>
        <family val="2"/>
        <scheme val="minor"/>
      </rPr>
      <t>Ander inkomste nie hierbo verklaar nie - verskaf beskrywing</t>
    </r>
    <r>
      <rPr>
        <sz val="11"/>
        <color theme="1"/>
        <rFont val="Calibri"/>
        <family val="2"/>
        <scheme val="minor"/>
      </rPr>
      <t>)</t>
    </r>
  </si>
  <si>
    <r>
      <t>Total expenditure of organisation (</t>
    </r>
    <r>
      <rPr>
        <i/>
        <sz val="11"/>
        <color theme="1"/>
        <rFont val="Calibri"/>
        <family val="2"/>
        <scheme val="minor"/>
      </rPr>
      <t>Totale uitgawes van organisasie</t>
    </r>
    <r>
      <rPr>
        <sz val="11"/>
        <color theme="1"/>
        <rFont val="Calibri"/>
        <family val="2"/>
        <scheme val="minor"/>
      </rPr>
      <t>)</t>
    </r>
  </si>
  <si>
    <r>
      <t>ADDITIONAL INFORMATION (</t>
    </r>
    <r>
      <rPr>
        <b/>
        <i/>
        <sz val="11"/>
        <color theme="1"/>
        <rFont val="Calibri"/>
        <family val="2"/>
        <scheme val="minor"/>
      </rPr>
      <t>BYKOMENDE INLIGTING</t>
    </r>
    <r>
      <rPr>
        <b/>
        <sz val="11"/>
        <color theme="1"/>
        <rFont val="Calibri"/>
        <family val="2"/>
        <scheme val="minor"/>
      </rPr>
      <t>)</t>
    </r>
  </si>
  <si>
    <r>
      <t>Total receipts and accruals subject to tax (</t>
    </r>
    <r>
      <rPr>
        <i/>
        <sz val="11"/>
        <color theme="1"/>
        <rFont val="Calibri"/>
        <family val="2"/>
        <scheme val="minor"/>
      </rPr>
      <t>Totale ontvangste en voorsienings onderworpe aan belasting</t>
    </r>
    <r>
      <rPr>
        <sz val="11"/>
        <color theme="1"/>
        <rFont val="Calibri"/>
        <family val="2"/>
        <scheme val="minor"/>
      </rPr>
      <t>)</t>
    </r>
  </si>
  <si>
    <r>
      <t>Basic exemption (</t>
    </r>
    <r>
      <rPr>
        <i/>
        <sz val="11"/>
        <color theme="1"/>
        <rFont val="Calibri"/>
        <family val="2"/>
        <scheme val="minor"/>
      </rPr>
      <t>Basiese vrystelling</t>
    </r>
    <r>
      <rPr>
        <sz val="11"/>
        <color theme="1"/>
        <rFont val="Calibri"/>
        <family val="2"/>
        <scheme val="minor"/>
      </rPr>
      <t>)</t>
    </r>
  </si>
  <si>
    <r>
      <t>Total receipts and accruals which are integral and directly related to the sole or principal object (</t>
    </r>
    <r>
      <rPr>
        <i/>
        <sz val="11"/>
        <color theme="1"/>
        <rFont val="Calibri"/>
        <family val="2"/>
        <scheme val="minor"/>
      </rPr>
      <t>Totale ontvangste en toevallings wat noodsaaklik is en direk verband hou met die enigste of hoofdoelwit</t>
    </r>
    <r>
      <rPr>
        <sz val="11"/>
        <color theme="1"/>
        <rFont val="Calibri"/>
        <family val="2"/>
        <scheme val="minor"/>
      </rPr>
      <t>)</t>
    </r>
  </si>
  <si>
    <r>
      <t>Total receipts and accruals from occasional trading activities including fundraising (</t>
    </r>
    <r>
      <rPr>
        <i/>
        <sz val="11"/>
        <color theme="1"/>
        <rFont val="Calibri"/>
        <family val="2"/>
        <scheme val="minor"/>
      </rPr>
      <t>Totale ontvangste en toevallings uit af en toe handelsaktiwiteite, insluitend fondsinsameling</t>
    </r>
    <r>
      <rPr>
        <sz val="11"/>
        <color theme="1"/>
        <rFont val="Calibri"/>
        <family val="2"/>
        <scheme val="minor"/>
      </rPr>
      <t>)</t>
    </r>
  </si>
  <si>
    <r>
      <rPr>
        <b/>
        <sz val="11"/>
        <color theme="1"/>
        <rFont val="Calibri"/>
        <family val="2"/>
        <scheme val="minor"/>
      </rPr>
      <t>nie</t>
    </r>
    <r>
      <rPr>
        <sz val="11"/>
        <color theme="1"/>
        <rFont val="Calibri"/>
        <family val="2"/>
        <scheme val="minor"/>
      </rPr>
      <t>. Slegs die bladsye gemerk "BS Notes" en "IS Notes" hoef nou saam met die "COVER", "INDEX", "DECLARATION",</t>
    </r>
  </si>
  <si>
    <r>
      <t xml:space="preserve">die netto inkomste met die surplus/tekort op u </t>
    </r>
    <r>
      <rPr>
        <b/>
        <sz val="11"/>
        <color theme="1"/>
        <rFont val="Calibri"/>
        <family val="2"/>
        <scheme val="minor"/>
      </rPr>
      <t>proefbalans</t>
    </r>
    <r>
      <rPr>
        <sz val="11"/>
        <color theme="1"/>
        <rFont val="Calibri"/>
        <family val="2"/>
        <scheme val="minor"/>
      </rPr>
      <t xml:space="preserve"> ooreenkom.</t>
    </r>
  </si>
  <si>
    <t>gemeente</t>
  </si>
  <si>
    <t>1 MAART 2025</t>
  </si>
  <si>
    <t>1 MARCH 2025</t>
  </si>
  <si>
    <t>28 FEBRUARIE 2026</t>
  </si>
  <si>
    <t>28 FEBRUARY 2026</t>
  </si>
  <si>
    <t xml:space="preserve">Hierdie bladsy is baie belangrik en omvat die statutêre verpligtingte wat gemeentes as Openbare Weldaadorganisasies </t>
  </si>
  <si>
    <r>
      <t xml:space="preserve">UIF declarations / </t>
    </r>
    <r>
      <rPr>
        <b/>
        <i/>
        <sz val="11"/>
        <color theme="1"/>
        <rFont val="Calibri"/>
        <family val="2"/>
        <scheme val="minor"/>
      </rPr>
      <t>WVF</t>
    </r>
    <r>
      <rPr>
        <b/>
        <sz val="11"/>
        <color theme="1"/>
        <rFont val="Calibri"/>
        <family val="2"/>
        <scheme val="minor"/>
      </rPr>
      <t xml:space="preserve"> </t>
    </r>
    <r>
      <rPr>
        <b/>
        <i/>
        <sz val="11"/>
        <color theme="1"/>
        <rFont val="Calibri"/>
        <family val="2"/>
        <scheme val="minor"/>
      </rPr>
      <t>verklarings</t>
    </r>
  </si>
  <si>
    <t>hiermee is 'n balanseringsyfer bygewerk, wat nie gedruk moet word nie. As al die syfers korrek voltooi is behoort</t>
  </si>
  <si>
    <t xml:space="preserve">hierdie syfer NUL te wees. Maak asseblief seker dat die balansstaat balanseer. </t>
  </si>
  <si>
    <r>
      <t>Hierdie bladsy is</t>
    </r>
    <r>
      <rPr>
        <b/>
        <sz val="11"/>
        <color theme="1"/>
        <rFont val="Calibri"/>
        <family val="2"/>
        <scheme val="minor"/>
      </rPr>
      <t xml:space="preserve"> gesluit en kan nie verander word </t>
    </r>
    <r>
      <rPr>
        <sz val="11"/>
        <color theme="1"/>
        <rFont val="Calibri"/>
        <family val="2"/>
        <scheme val="minor"/>
      </rPr>
      <t xml:space="preserve">nie. Alle veranderings of regstellings moet op die ondersteunende </t>
    </r>
  </si>
  <si>
    <t>bladsye gemaak word.</t>
  </si>
  <si>
    <r>
      <t xml:space="preserve">Die onstersteunende bladsye is, soos die "Balance Sheet" blad self, in skakerings van </t>
    </r>
    <r>
      <rPr>
        <b/>
        <sz val="11"/>
        <color rgb="FF92D050"/>
        <rFont val="Calibri"/>
        <family val="2"/>
        <scheme val="minor"/>
      </rPr>
      <t>groen</t>
    </r>
    <r>
      <rPr>
        <sz val="11"/>
        <color theme="1"/>
        <rFont val="Calibri"/>
        <family val="2"/>
        <scheme val="minor"/>
      </rPr>
      <t xml:space="preserve"> gemerk. Om te help</t>
    </r>
  </si>
  <si>
    <r>
      <t xml:space="preserve">Die onstersteunende bladsye is, soos die "Income Statement" blad self, in skakerings van </t>
    </r>
    <r>
      <rPr>
        <b/>
        <sz val="11"/>
        <color rgb="FF00B0F0"/>
        <rFont val="Calibri"/>
        <family val="2"/>
        <scheme val="minor"/>
      </rPr>
      <t>blou</t>
    </r>
    <r>
      <rPr>
        <sz val="11"/>
        <color theme="1"/>
        <rFont val="Calibri"/>
        <family val="2"/>
        <scheme val="minor"/>
      </rPr>
      <t xml:space="preserve"> gemerk.</t>
    </r>
  </si>
  <si>
    <t>ALLE WERKSBLAAIE (EINDIG MET DIE LETTERS WS)</t>
  </si>
  <si>
    <r>
      <t>Were any amendments effected to the founding document? (</t>
    </r>
    <r>
      <rPr>
        <i/>
        <sz val="11"/>
        <color theme="1"/>
        <rFont val="Calibri"/>
        <family val="2"/>
        <scheme val="minor"/>
      </rPr>
      <t>Was daar veranderinge aan die stigtingsdokument?</t>
    </r>
    <r>
      <rPr>
        <sz val="11"/>
        <color theme="1"/>
        <rFont val="Calibri"/>
        <family val="2"/>
        <scheme val="minor"/>
      </rPr>
      <t>)</t>
    </r>
  </si>
  <si>
    <r>
      <t>Is the organisation dormant? (</t>
    </r>
    <r>
      <rPr>
        <i/>
        <sz val="11"/>
        <color theme="1"/>
        <rFont val="Calibri"/>
        <family val="2"/>
        <scheme val="minor"/>
      </rPr>
      <t>Is die organisasie dormant?</t>
    </r>
    <r>
      <rPr>
        <sz val="11"/>
        <color theme="1"/>
        <rFont val="Calibri"/>
        <family val="2"/>
        <scheme val="minor"/>
      </rPr>
      <t>)</t>
    </r>
  </si>
  <si>
    <t>N</t>
  </si>
  <si>
    <t>N/A</t>
  </si>
  <si>
    <r>
      <t>Did any of the objectives or activities change during this year of assessment? (</t>
    </r>
    <r>
      <rPr>
        <i/>
        <sz val="11"/>
        <color theme="1"/>
        <rFont val="Calibri"/>
        <family val="2"/>
        <scheme val="minor"/>
      </rPr>
      <t>Het die organisasie se doelwitte of aktiwiteite deur die jaar verander?</t>
    </r>
    <r>
      <rPr>
        <sz val="11"/>
        <color theme="1"/>
        <rFont val="Calibri"/>
        <family val="2"/>
        <scheme val="minor"/>
      </rPr>
      <t>)</t>
    </r>
  </si>
  <si>
    <r>
      <t>Audit report qualification? (</t>
    </r>
    <r>
      <rPr>
        <i/>
        <sz val="11"/>
        <color theme="1"/>
        <rFont val="Calibri"/>
        <family val="2"/>
        <scheme val="minor"/>
      </rPr>
      <t>Kwalifikasies op die ouditverslag?</t>
    </r>
    <r>
      <rPr>
        <sz val="11"/>
        <color theme="1"/>
        <rFont val="Calibri"/>
        <family val="2"/>
        <scheme val="minor"/>
      </rPr>
      <t>)</t>
    </r>
  </si>
  <si>
    <t>TAX DEDUCTIBLE RECEIPTS ISSUED I.R.O. DONATIONS (SECTION 18A)</t>
  </si>
  <si>
    <r>
      <t>Expenditure in respect of taxable receipts (</t>
    </r>
    <r>
      <rPr>
        <i/>
        <sz val="11"/>
        <color theme="1"/>
        <rFont val="Calibri"/>
        <family val="2"/>
        <scheme val="minor"/>
      </rPr>
      <t>Uitgawes wat verband hou met belasbare ontvangstes</t>
    </r>
    <r>
      <rPr>
        <sz val="11"/>
        <color theme="1"/>
        <rFont val="Calibri"/>
        <family val="2"/>
        <scheme val="minor"/>
      </rPr>
      <t>)</t>
    </r>
  </si>
  <si>
    <r>
      <t>Expenditure in respect of non-taxable income from trading activities (</t>
    </r>
    <r>
      <rPr>
        <i/>
        <sz val="11"/>
        <color theme="1"/>
        <rFont val="Calibri"/>
        <family val="2"/>
        <scheme val="minor"/>
      </rPr>
      <t>Uitgawes wat verband hou met nie-belasbare ontvangstes met betrekking tot handeldrywing</t>
    </r>
    <r>
      <rPr>
        <sz val="11"/>
        <color theme="1"/>
        <rFont val="Calibri"/>
        <family val="2"/>
        <scheme val="minor"/>
      </rPr>
      <t>)</t>
    </r>
  </si>
  <si>
    <r>
      <t>Capital gain/loss from disposal of assets used to generate trading income (</t>
    </r>
    <r>
      <rPr>
        <i/>
        <sz val="11"/>
        <color theme="1"/>
        <rFont val="Calibri"/>
        <family val="2"/>
        <scheme val="minor"/>
      </rPr>
      <t>Kapitale wins/verlies met die verkoop van 'n bate wat gebruik is om handelsinkomste te genereer</t>
    </r>
    <r>
      <rPr>
        <sz val="11"/>
        <color theme="1"/>
        <rFont val="Calibri"/>
        <family val="2"/>
        <scheme val="minor"/>
      </rPr>
      <t>)</t>
    </r>
  </si>
  <si>
    <r>
      <t>Taxable income/loss from trading activies (</t>
    </r>
    <r>
      <rPr>
        <i/>
        <sz val="11"/>
        <color theme="1"/>
        <rFont val="Calibri"/>
        <family val="2"/>
        <scheme val="minor"/>
      </rPr>
      <t>Belasbare inkomste/verlies van handelsinkomste</t>
    </r>
    <r>
      <rPr>
        <sz val="11"/>
        <color theme="1"/>
        <rFont val="Calibri"/>
        <family val="2"/>
        <scheme val="minor"/>
      </rPr>
      <t>)</t>
    </r>
  </si>
  <si>
    <r>
      <t>Number of Section 18A deductable receipts issued (</t>
    </r>
    <r>
      <rPr>
        <i/>
        <sz val="11"/>
        <color theme="1"/>
        <rFont val="Calibri"/>
        <family val="2"/>
        <scheme val="minor"/>
      </rPr>
      <t>Aantal Seksie 18A kwitansies uitgereik</t>
    </r>
    <r>
      <rPr>
        <sz val="11"/>
        <color theme="1"/>
        <rFont val="Calibri"/>
        <family val="2"/>
        <scheme val="minor"/>
      </rPr>
      <t>)</t>
    </r>
  </si>
  <si>
    <r>
      <t>Total Rand value of donations for which Section 18A deductable receipts were issued (</t>
    </r>
    <r>
      <rPr>
        <i/>
        <sz val="11"/>
        <color theme="1"/>
        <rFont val="Calibri"/>
        <family val="2"/>
        <scheme val="minor"/>
      </rPr>
      <t>Rand waarde van donasies waarvoor Seksie 18A kwitansies uitgereik is</t>
    </r>
    <r>
      <rPr>
        <sz val="11"/>
        <color theme="1"/>
        <rFont val="Calibri"/>
        <family val="2"/>
        <scheme val="minor"/>
      </rPr>
      <t>)</t>
    </r>
  </si>
  <si>
    <r>
      <t>Were funds expended on both section 18A approved and non section 18A approved activities? (</t>
    </r>
    <r>
      <rPr>
        <i/>
        <sz val="11"/>
        <color theme="1"/>
        <rFont val="Calibri"/>
        <family val="2"/>
        <scheme val="minor"/>
      </rPr>
      <t>Was fondse uitbetaal vir beide goedgekeurde en nie-goedgekeurde Seksie 18A aktiwiteite?</t>
    </r>
    <r>
      <rPr>
        <sz val="11"/>
        <color theme="1"/>
        <rFont val="Calibri"/>
        <family val="2"/>
        <scheme val="minor"/>
      </rPr>
      <t>)</t>
    </r>
  </si>
  <si>
    <r>
      <t>Where the fund is approved i.t.o. section 18A(1)(b), was the required percentage of the donations received, for which tax deductible receipts were issued, distributed? (</t>
    </r>
    <r>
      <rPr>
        <i/>
        <sz val="11"/>
        <color theme="1"/>
        <rFont val="Calibri"/>
        <family val="2"/>
        <scheme val="minor"/>
      </rPr>
      <t>Waar fondse goedgekeur is i.t.v. Seksie 18A(1)(b), was die verpligte persentasies van die donasies ontvang, en waarvoor Seksie 18A kwitansies uitgereik is, uitbetaal?</t>
    </r>
    <r>
      <rPr>
        <sz val="11"/>
        <color theme="1"/>
        <rFont val="Calibri"/>
        <family val="2"/>
        <scheme val="minor"/>
      </rPr>
      <t>)</t>
    </r>
  </si>
  <si>
    <r>
      <t>If Yes, do you have the required audit certificates? (</t>
    </r>
    <r>
      <rPr>
        <i/>
        <sz val="11"/>
        <color theme="1"/>
        <rFont val="Calibri"/>
        <family val="2"/>
        <scheme val="minor"/>
      </rPr>
      <t>Indien JA, is die organisasie in besit van die verpligte oudit sertifikate?</t>
    </r>
    <r>
      <rPr>
        <sz val="11"/>
        <color theme="1"/>
        <rFont val="Calibri"/>
        <family val="2"/>
        <scheme val="minor"/>
      </rPr>
      <t>)</t>
    </r>
  </si>
  <si>
    <t>IT12EI</t>
  </si>
  <si>
    <r>
      <t xml:space="preserve">Moet asseblief nie huiwer om </t>
    </r>
    <r>
      <rPr>
        <b/>
        <i/>
        <u/>
        <sz val="11"/>
        <color rgb="FFFF0000"/>
        <rFont val="Calibri"/>
        <family val="2"/>
        <scheme val="minor"/>
      </rPr>
      <t>Anne van Tonder</t>
    </r>
    <r>
      <rPr>
        <b/>
        <i/>
        <sz val="11"/>
        <color rgb="FFFF0000"/>
        <rFont val="Calibri"/>
        <family val="2"/>
        <scheme val="minor"/>
      </rPr>
      <t xml:space="preserve"> by die Sinodehuis te skakel (012 804-9543) indien enige iets onduidelik</t>
    </r>
  </si>
  <si>
    <t>Hierdie is 'n toevoeging tot die finansiële state om dit vir gemeentes makliker te maak om die jaarlikse opgawe te</t>
  </si>
  <si>
    <t xml:space="preserve">voltooi. </t>
  </si>
  <si>
    <t>Sommige inligting trek deur terwyl ander self voltooi moet word waar die selle geel gemerk is.</t>
  </si>
  <si>
    <t>Waar 'n "Ja" of 'n "Nee" voltooi moet word is daar reeds "Nee" voltooi, maar dit moet verander word indien 'n "Ja" van</t>
  </si>
  <si>
    <t>toepassing is</t>
  </si>
  <si>
    <r>
      <t xml:space="preserve">(Voltooi in </t>
    </r>
    <r>
      <rPr>
        <b/>
        <sz val="11"/>
        <color theme="1"/>
        <rFont val="Calibri"/>
        <family val="2"/>
        <scheme val="minor"/>
      </rPr>
      <t>HOOFLETTERS</t>
    </r>
    <r>
      <rPr>
        <sz val="11"/>
        <color theme="1"/>
        <rFont val="Calibri"/>
        <family val="2"/>
        <scheme val="minor"/>
      </rPr>
      <t xml:space="preserve">. </t>
    </r>
    <r>
      <rPr>
        <b/>
        <sz val="11"/>
        <color rgb="FFFF0000"/>
        <rFont val="Calibri"/>
        <family val="2"/>
        <scheme val="minor"/>
      </rPr>
      <t>Verkort NEDERDUITS GEREFORMEERDE KERK na NG KERK</t>
    </r>
    <r>
      <rPr>
        <sz val="11"/>
        <color rgb="FFFF0000"/>
        <rFont val="Calibri"/>
        <family val="2"/>
        <scheme val="minor"/>
      </rPr>
      <t>!</t>
    </r>
    <r>
      <rPr>
        <sz val="11"/>
        <color theme="1"/>
        <rFont val="Calibri"/>
        <family val="2"/>
        <scheme val="minor"/>
      </rPr>
      <t>)</t>
    </r>
  </si>
  <si>
    <t>HIERDIE BLAD VANG NET DIE INLIGTING VAS. MOENIE DRUK NIE!!!!!</t>
  </si>
  <si>
    <r>
      <t xml:space="preserve">Organisations being exempt from tax. </t>
    </r>
    <r>
      <rPr>
        <b/>
        <sz val="10"/>
        <color theme="1"/>
        <rFont val="Calibri"/>
        <family val="2"/>
        <scheme val="minor"/>
      </rPr>
      <t>Where the requirements are not met, we undertake to remediate the</t>
    </r>
  </si>
  <si>
    <r>
      <t xml:space="preserve">We are satisfied that </t>
    </r>
    <r>
      <rPr>
        <b/>
        <u/>
        <sz val="10"/>
        <color theme="1"/>
        <rFont val="Calibri"/>
        <family val="2"/>
        <scheme val="minor"/>
      </rPr>
      <t>all legal, regulatory and denominational requirements</t>
    </r>
    <r>
      <rPr>
        <sz val="10"/>
        <color theme="1"/>
        <rFont val="Calibri"/>
        <family val="2"/>
        <scheme val="minor"/>
      </rPr>
      <t xml:space="preserve"> were met during the compilation</t>
    </r>
  </si>
  <si>
    <r>
      <rPr>
        <b/>
        <sz val="10"/>
        <color theme="1"/>
        <rFont val="Calibri"/>
        <family val="2"/>
        <scheme val="minor"/>
      </rPr>
      <t>situation immediately</t>
    </r>
    <r>
      <rPr>
        <sz val="10"/>
        <color theme="1"/>
        <rFont val="Calibri"/>
        <family val="2"/>
        <scheme val="minor"/>
      </rPr>
      <t>.</t>
    </r>
  </si>
  <si>
    <r>
      <t xml:space="preserve">Uitvoering is gegee aan </t>
    </r>
    <r>
      <rPr>
        <b/>
        <u/>
        <sz val="10"/>
        <color theme="1"/>
        <rFont val="Calibri"/>
        <family val="2"/>
        <scheme val="minor"/>
      </rPr>
      <t>alle wetlike vereistes, voorskrifte en regulasies binne kerkverband</t>
    </r>
    <r>
      <rPr>
        <sz val="10"/>
        <color theme="1"/>
        <rFont val="Calibri"/>
        <family val="2"/>
        <scheme val="minor"/>
      </rPr>
      <t xml:space="preserve"> met die opstel van</t>
    </r>
  </si>
  <si>
    <t>hierdie finansiële state. Ons is tevrede dat die state voldoen aan die vereistes vir die vrystelling van inkomste-</t>
  </si>
  <si>
    <r>
      <t xml:space="preserve">All funds received or spent by the congregation are incorporated in the information </t>
    </r>
    <r>
      <rPr>
        <b/>
        <sz val="10"/>
        <color theme="1"/>
        <rFont val="Calibri"/>
        <family val="2"/>
        <scheme val="minor"/>
      </rPr>
      <t>according to generally</t>
    </r>
  </si>
  <si>
    <r>
      <rPr>
        <b/>
        <sz val="10"/>
        <color theme="1"/>
        <rFont val="Calibri"/>
        <family val="2"/>
        <scheme val="minor"/>
      </rPr>
      <t>accepted accounting practices</t>
    </r>
    <r>
      <rPr>
        <sz val="10"/>
        <color theme="1"/>
        <rFont val="Calibri"/>
        <family val="2"/>
        <scheme val="minor"/>
      </rPr>
      <t xml:space="preserve"> and no funds were omitted.</t>
    </r>
  </si>
  <si>
    <r>
      <t xml:space="preserve">The information contained herein is </t>
    </r>
    <r>
      <rPr>
        <b/>
        <sz val="10"/>
        <color theme="1"/>
        <rFont val="Calibri"/>
        <family val="2"/>
        <scheme val="minor"/>
      </rPr>
      <t>accurate and complete</t>
    </r>
    <r>
      <rPr>
        <sz val="10"/>
        <color theme="1"/>
        <rFont val="Calibri"/>
        <family val="2"/>
        <scheme val="minor"/>
      </rPr>
      <t>.</t>
    </r>
  </si>
  <si>
    <r>
      <t>Alle fondse deur die gemeente ontvang of uitgegee is behoorlik v</t>
    </r>
    <r>
      <rPr>
        <b/>
        <sz val="10"/>
        <color theme="1"/>
        <rFont val="Calibri"/>
        <family val="2"/>
        <scheme val="minor"/>
      </rPr>
      <t>olgens algemene aanvaarde rekeningkundige</t>
    </r>
  </si>
  <si>
    <r>
      <rPr>
        <b/>
        <sz val="10"/>
        <color theme="1"/>
        <rFont val="Calibri"/>
        <family val="2"/>
        <scheme val="minor"/>
      </rPr>
      <t>praktyk</t>
    </r>
    <r>
      <rPr>
        <sz val="10"/>
        <color theme="1"/>
        <rFont val="Calibri"/>
        <family val="2"/>
        <scheme val="minor"/>
      </rPr>
      <t xml:space="preserve"> in die boeke van die gemeente opgeneem en word deur hierdie Finansiële State weergegee. Geen</t>
    </r>
  </si>
  <si>
    <r>
      <t xml:space="preserve">Die inligting hierin weergegee is </t>
    </r>
    <r>
      <rPr>
        <b/>
        <sz val="10"/>
        <color theme="1"/>
        <rFont val="Calibri"/>
        <family val="2"/>
        <scheme val="minor"/>
      </rPr>
      <t>volledig en akkuraat</t>
    </r>
    <r>
      <rPr>
        <sz val="10"/>
        <color theme="1"/>
        <rFont val="Calibri"/>
        <family val="2"/>
        <scheme val="minor"/>
      </rPr>
      <t>.</t>
    </r>
  </si>
  <si>
    <t>Die Kerkraad is verantwoordelik vir die opstel en redelike voorstelling van hierdie finansiële state ooreenkomstig algemeen aanvaarde rekeningkundige praktyk. Hierdie verantwoordelikheid sluit in: Die ontwerp, implementering en instandhouding van interne beheer relevant tot die opstel en redelike voorstelling van finansiële state wat vry is van wesenlike wanvoorstelling, hetsy weens bedrog of foute; die selektering en toepassing van toepaslike rekeningkundige beleid en die maak van rekeningkundige ramings wat in die omstandighede redelik is.</t>
  </si>
  <si>
    <r>
      <t xml:space="preserve">Dit is ons verantwoordelikheid om op grond van ons oudit ’n mening oor hierdie finansiële state uit te spreek. Ons het ons oudit ooreenkomstig die </t>
    </r>
    <r>
      <rPr>
        <i/>
        <sz val="9"/>
        <color rgb="FF000000"/>
        <rFont val="Arial"/>
        <family val="2"/>
      </rPr>
      <t xml:space="preserve">International Standards on Auditing </t>
    </r>
    <r>
      <rPr>
        <sz val="9"/>
        <color rgb="FF000000"/>
        <rFont val="Arial"/>
        <family val="2"/>
      </rPr>
      <t>uitgevoer. Hierdie standaarde vereis dat ons voldoen aan etiese vereistes en die oudit beplan en uitvoer om redelike gerusstelling te verkry of die finansiële state vry van wesenlike wanvoorstelling is.</t>
    </r>
  </si>
  <si>
    <t>’n Oudit behels die uitvoering van prosedures om ouditbewyse te verkry oor die bedrae en openbaarmaking in die finansiële state. Die prosedures wat geselekteer word, hang van die ouditeur se oordeel af. Dit sluit die beoordeling van die risiko’s van wesenlike wanvoorstelling, hetsy weens bedrog of foute, in. Tydens hierdie risikobeoordeling oorweeg die ouditeur interne beheer relevant tot die entiteit se opstel en redelike voorstelling van die finansiële state om ouditprosedures te ontwerp wat in die omstandighede toepaslik is, maar nie met die doel om ’n mening uit te spreek oor die effektiwiteit van die entiteit se interne beheer nie. ’n Oudit sluit ook ’n evaluering van die toepaslikheid van rekeningkundige beleid wat gebruik is en die redelikheid van rekeningkundige ramings wat deur die Kerkraad gemaak is, in, sowel as ’n evaluering van die algehele voorstelling van die finansiële state.</t>
  </si>
  <si>
    <t>Ons glo dat die ouditbewyse wat ons verkry het, toereikend en toepaslik is om ’n grondslag vir ons ouditmening te bied.</t>
  </si>
  <si>
    <t>Kwalifikasie</t>
  </si>
  <si>
    <t>Soos in die geval van soortgelyke organisasies, is dit nie vir die organisasie uitvoerbaar om rekeningkundige beheermaatreëls in te stel oor kontantinvorderings uit skenkings voor die aanvanklike inskrywing van die invorderings in die rekeningkundige rekords nie. Dienooreenkomstig was dit nie vir ons prakties moontlik om ons ondersoek verder as die ontvangste wat werklik aangeteken is, uit te brei nie.</t>
  </si>
  <si>
    <t>Ouditmening</t>
  </si>
  <si>
    <t>Afgesien van die uitwerking op die finansiële jaarstate van die aangeleentheid waarna in die vorige paragraaf verwys is,  is hierdie finansiële jaarstate na ons mening in alle wesenlike opsigte ’n redelike weergawe van die finansiële stand van die gemeente op die laaste dag van die boekjaar en van die resultate van sy bedrywighede vir die jaar wat op daardie datum geëindig het, in ooreenstemming met algemeen aanvaarde rekeningkundige praktyk.</t>
  </si>
  <si>
    <t>Beklemtoning van aangeleentheid</t>
  </si>
  <si>
    <t>Sonder om ons ouditmening in hierdie verband te kwalifiseer, beklemtoon ons dat die rekeningkundige beleid gebruik en openbaarmaking gedoen in die finansiële state nie poog om aan alle vereistes van Internasionale Finansiële Verslagdoeningstandaarde (“IFRS”) te voldoen nie.</t>
  </si>
  <si>
    <t>GOEDKEURING VAN FINANSIËLE JAARSTATE</t>
  </si>
  <si>
    <t>1.1</t>
  </si>
  <si>
    <t>KERKRAAD</t>
  </si>
  <si>
    <t>1.2</t>
  </si>
  <si>
    <t>____________________________                                 _______________________________</t>
  </si>
  <si>
    <t>VOORSITTER                                                                        SKRIBA</t>
  </si>
  <si>
    <t>1.2.1</t>
  </si>
  <si>
    <t>1.2.2</t>
  </si>
  <si>
    <t>1.2.3</t>
  </si>
  <si>
    <t>1.2.4</t>
  </si>
  <si>
    <t>1.2.5</t>
  </si>
  <si>
    <t>Die finansiële jaarstate soos uiteengesit op bladsy ? tot ? is goedgekeur en geteken namens die Kerkraad op sy vergadering van ?</t>
  </si>
  <si>
    <r>
      <t xml:space="preserve">APPROVAL AFR EN APPROVAL ENG - </t>
    </r>
    <r>
      <rPr>
        <b/>
        <u/>
        <sz val="11"/>
        <color rgb="FFFF0000"/>
        <rFont val="Calibri"/>
        <family val="2"/>
        <scheme val="minor"/>
      </rPr>
      <t>NUUT!!!</t>
    </r>
  </si>
  <si>
    <t>_______________________                                           _______________________________________</t>
  </si>
  <si>
    <t>A.</t>
  </si>
  <si>
    <t>Ons het die finansiële jaarstate soos uiteengesit op bladsy ? tot ? geoudit. Hierdie finansiële jaarstate bestaan uit die balansstaat soos op jaareinde, die inkomstestaat en verduidelikende aantekeninge.</t>
  </si>
  <si>
    <t>APPROVAL OF ANNUAL FINANCIAL STATEMENTS</t>
  </si>
  <si>
    <t>CHURCH COUNCIL</t>
  </si>
  <si>
    <t>The annual financial statements as set out on pages ? to ? were approved and signed on behalf of the Church Council at its meeting held on ?</t>
  </si>
  <si>
    <t>CHAIRPERSON                                                                     SECRETARY</t>
  </si>
  <si>
    <t>Responsibility of the Church Council</t>
  </si>
  <si>
    <t>The Church Council is responsible for the preparation and fair presentation of these financial statements in accordance with generally accepted accounting practice. This responsibility includes: the design, implementation and maintenance of internal control relevant to the preparation and fair presentation of financial statements that are free from material misstatement, whether due to fraud or error; the selection and application of appropriate accounting policies; and the making of accounting estimates that are reasonable in the circumstances.</t>
  </si>
  <si>
    <t>Kerkraad se verantwoordelikheid</t>
  </si>
  <si>
    <t>Our responsibility is to express an opinion on these financial statements based on our audit. We conducted our audit in accordance with the International Standards on Auditing. These standards require that we comply with ethical requirements and plan and perform the audit to obtain reasonable assurance as to whether the financial statements are free from material misstatement.</t>
  </si>
  <si>
    <t>An audit involves performing procedures to obtain audit evidence about the amounts and disclosures in the financial statements. The procedures selected depend on the auditor’s judgment, including the assessment of the risks of material misstatement of the financial statements, whether due to fraud or error. In making those risk assessments, the auditor considers internal control relevant to the entity’s preparation and fair presentation of the financial statements in order to design audit procedures that are appropriate in the circumstances, but not for the purpose of expressing an opinion on the effectiveness of the entity’s internal control. An audit also includes evaluating the appropriateness of accounting policies used and the reasonableness of accounting estimates made by the Church Council, as well as evaluating the overall presentation of the financial statements.</t>
  </si>
  <si>
    <t>We believe that the audit evidence we have obtained is sufficient and appropriate to provide a basis for our audit opinion.</t>
  </si>
  <si>
    <t>Qualification</t>
  </si>
  <si>
    <t>As is the case with similar organisations, it is not practicable for the organisation to establish accounting control measures over cash collections from donations prior to the initial recording of such collections in the accounting records. Accordingly, it was not practicable for us to extend our examination beyond the receipts actually recorded.</t>
  </si>
  <si>
    <t>Audit Opinion</t>
  </si>
  <si>
    <t>Except for the effect on the annual financial statements of the matter referred to in the preceding paragraph, in our opinion these financial statements present fairly, in all material respects, the financial position of the congregation as at the last day of the financial year and the results of its operations for the year ended on that date, in accordance with generally accepted accounting practice.</t>
  </si>
  <si>
    <t>Emphasis of Matter</t>
  </si>
  <si>
    <t>Without qualifying our audit opinion in this regard, we emphasise that the accounting policies adopted and disclosures made in the financial statements do not attempt to comply with all the requirements of International Financial Reporting Standards (“IFRS”).</t>
  </si>
  <si>
    <r>
      <t>COMPLIANCE DECLARATIONS (</t>
    </r>
    <r>
      <rPr>
        <b/>
        <i/>
        <sz val="14"/>
        <color theme="1"/>
        <rFont val="Calibri"/>
        <family val="2"/>
        <scheme val="minor"/>
      </rPr>
      <t>VOLDOENING VERKLARINGS</t>
    </r>
    <r>
      <rPr>
        <b/>
        <sz val="14"/>
        <color theme="1"/>
        <rFont val="Calibri"/>
        <family val="2"/>
        <scheme val="minor"/>
      </rPr>
      <t>)</t>
    </r>
  </si>
  <si>
    <t>verklaring te teken</t>
  </si>
  <si>
    <r>
      <t xml:space="preserve">en binne die kerkverband het. </t>
    </r>
    <r>
      <rPr>
        <b/>
        <sz val="11"/>
        <rFont val="Calibri"/>
        <family val="2"/>
        <scheme val="minor"/>
      </rPr>
      <t>Die Kerkraad en Nasiener bevestig dat die gemeente aan alles voldoen deur hierdie</t>
    </r>
  </si>
  <si>
    <r>
      <t xml:space="preserve">belasting as Openbare Weldaad- of Nie-Winsgewende Organisasie. </t>
    </r>
    <r>
      <rPr>
        <b/>
        <sz val="10"/>
        <color theme="1"/>
        <rFont val="Calibri"/>
        <family val="2"/>
        <scheme val="minor"/>
      </rPr>
      <t xml:space="preserve">Waar nie aan die vereistes voldoen word nie, </t>
    </r>
  </si>
  <si>
    <t>onderneem die Kerkraad om onmiddelike prosesse in plek te sit om aan alle vereistes te voldoen.</t>
  </si>
  <si>
    <t>Hierdie bladsye vir die ouditeur of onafhanklik nasiener om te voltooi.</t>
  </si>
  <si>
    <t>Dit moet by die finale gedrukte finansiële state ingesluit word.</t>
  </si>
  <si>
    <r>
      <t>Donations received: Foreign (</t>
    </r>
    <r>
      <rPr>
        <i/>
        <sz val="11"/>
        <color theme="1"/>
        <rFont val="Calibri"/>
        <family val="2"/>
        <scheme val="minor"/>
      </rPr>
      <t>Donasies ontvang: Buitelands</t>
    </r>
    <r>
      <rPr>
        <sz val="11"/>
        <color theme="1"/>
        <rFont val="Calibri"/>
        <family val="2"/>
        <scheme val="minor"/>
      </rPr>
      <t>)</t>
    </r>
  </si>
  <si>
    <r>
      <t>Total receipts and accruals (</t>
    </r>
    <r>
      <rPr>
        <i/>
        <sz val="11"/>
        <color theme="1"/>
        <rFont val="Calibri"/>
        <family val="2"/>
        <scheme val="minor"/>
      </rPr>
      <t>Totale inkomste en voorsienings</t>
    </r>
    <r>
      <rPr>
        <sz val="11"/>
        <color theme="1"/>
        <rFont val="Calibri"/>
        <family val="2"/>
        <scheme val="minor"/>
      </rPr>
      <t>)</t>
    </r>
  </si>
  <si>
    <r>
      <t>Gross renumeration paid to officials (</t>
    </r>
    <r>
      <rPr>
        <i/>
        <sz val="11"/>
        <color theme="1"/>
        <rFont val="Calibri"/>
        <family val="2"/>
        <scheme val="minor"/>
      </rPr>
      <t>Bruto vergoeding aan ampsdraers</t>
    </r>
    <r>
      <rPr>
        <sz val="11"/>
        <color theme="1"/>
        <rFont val="Calibri"/>
        <family val="2"/>
        <scheme val="minor"/>
      </rPr>
      <t>)</t>
    </r>
  </si>
  <si>
    <r>
      <t>Gross renumeration paid to employees (</t>
    </r>
    <r>
      <rPr>
        <i/>
        <sz val="11"/>
        <color theme="1"/>
        <rFont val="Calibri"/>
        <family val="2"/>
        <scheme val="minor"/>
      </rPr>
      <t>Bruto vergoeding aan werknemers</t>
    </r>
    <r>
      <rPr>
        <sz val="11"/>
        <color theme="1"/>
        <rFont val="Calibri"/>
        <family val="2"/>
        <scheme val="minor"/>
      </rPr>
      <t>)</t>
    </r>
  </si>
  <si>
    <r>
      <t>FURNITURE AND EQUIPMENT (</t>
    </r>
    <r>
      <rPr>
        <b/>
        <i/>
        <sz val="11"/>
        <color rgb="FFC00000"/>
        <rFont val="Calibri"/>
        <family val="2"/>
        <scheme val="minor"/>
      </rPr>
      <t>MEUBELS EN TOERUSTING</t>
    </r>
    <r>
      <rPr>
        <b/>
        <sz val="11"/>
        <color rgb="FFC00000"/>
        <rFont val="Calibri"/>
        <family val="2"/>
        <scheme val="minor"/>
      </rPr>
      <t>)</t>
    </r>
  </si>
  <si>
    <r>
      <t>INCOME TAX (</t>
    </r>
    <r>
      <rPr>
        <b/>
        <i/>
        <sz val="11"/>
        <color theme="1"/>
        <rFont val="Calibri"/>
        <family val="2"/>
        <scheme val="minor"/>
      </rPr>
      <t>INKOMSTEBELASTING</t>
    </r>
    <r>
      <rPr>
        <b/>
        <sz val="11"/>
        <color theme="1"/>
        <rFont val="Calibri"/>
        <family val="2"/>
        <scheme val="minor"/>
      </rPr>
      <t>)</t>
    </r>
  </si>
  <si>
    <r>
      <t>CONTRIBUTIONS TO JOINT MINISTRIES (</t>
    </r>
    <r>
      <rPr>
        <b/>
        <i/>
        <sz val="11"/>
        <color theme="1"/>
        <rFont val="Calibri"/>
        <family val="2"/>
        <scheme val="minor"/>
      </rPr>
      <t>BYDRAES TOT GESAMENTLIKE BEDIENINGE (BGB)</t>
    </r>
    <r>
      <rPr>
        <b/>
        <sz val="11"/>
        <color theme="1"/>
        <rFont val="Calibri"/>
        <family val="2"/>
        <scheme val="minor"/>
      </rPr>
      <t>)</t>
    </r>
  </si>
  <si>
    <t>28 FEBRUARY 2025</t>
  </si>
  <si>
    <t>28 FEBRUARIE 2025</t>
  </si>
  <si>
    <t>SLEGS VIR EIE GEBRUIK - MOENIE BY FIN STATE INSLUIT NIE!</t>
  </si>
  <si>
    <r>
      <t>TAXABLE INCOME</t>
    </r>
    <r>
      <rPr>
        <b/>
        <i/>
        <sz val="11"/>
        <color theme="1"/>
        <rFont val="Calibri"/>
        <family val="2"/>
        <scheme val="minor"/>
      </rPr>
      <t xml:space="preserve"> (BELASBARE INKOMSTE)</t>
    </r>
  </si>
  <si>
    <r>
      <t xml:space="preserve">80% of Capital Gains </t>
    </r>
    <r>
      <rPr>
        <i/>
        <sz val="11"/>
        <color theme="1"/>
        <rFont val="Calibri"/>
        <family val="2"/>
        <scheme val="minor"/>
      </rPr>
      <t>(80% van Kapitaalwins)</t>
    </r>
  </si>
  <si>
    <r>
      <t>Other Trading Income (</t>
    </r>
    <r>
      <rPr>
        <i/>
        <sz val="11"/>
        <color theme="1"/>
        <rFont val="Calibri"/>
        <family val="2"/>
        <scheme val="minor"/>
      </rPr>
      <t>Ander Handelsinkomste)</t>
    </r>
  </si>
  <si>
    <t>Voltooi</t>
  </si>
  <si>
    <t>TOTAL INCOME (TOTALE INKOMSTE)</t>
  </si>
  <si>
    <r>
      <t>Direct Expenditure Attributable To Taxable Activities (</t>
    </r>
    <r>
      <rPr>
        <i/>
        <sz val="11"/>
        <color theme="1"/>
        <rFont val="Calibri"/>
        <family val="2"/>
        <scheme val="minor"/>
      </rPr>
      <t>Direkte Uitgawes Toeskryfbaar Aan Belasbare Aktiwiteite</t>
    </r>
    <r>
      <rPr>
        <sz val="11"/>
        <color theme="1"/>
        <rFont val="Calibri"/>
        <family val="2"/>
        <scheme val="minor"/>
      </rPr>
      <t xml:space="preserve">)  </t>
    </r>
    <r>
      <rPr>
        <b/>
        <sz val="11"/>
        <color theme="1"/>
        <rFont val="Calibri"/>
        <family val="2"/>
        <scheme val="minor"/>
      </rPr>
      <t>(3)</t>
    </r>
  </si>
  <si>
    <r>
      <t>Total Trading Income (</t>
    </r>
    <r>
      <rPr>
        <i/>
        <sz val="11"/>
        <color theme="1"/>
        <rFont val="Calibri"/>
        <family val="2"/>
        <scheme val="minor"/>
      </rPr>
      <t>Totale Handelsinkomste</t>
    </r>
    <r>
      <rPr>
        <sz val="11"/>
        <color theme="1"/>
        <rFont val="Calibri"/>
        <family val="2"/>
        <scheme val="minor"/>
      </rPr>
      <t xml:space="preserve">)  </t>
    </r>
    <r>
      <rPr>
        <b/>
        <sz val="11"/>
        <color theme="1"/>
        <rFont val="Calibri"/>
        <family val="2"/>
        <scheme val="minor"/>
      </rPr>
      <t>(1)</t>
    </r>
  </si>
  <si>
    <r>
      <t>Total Indirect Expenditure (</t>
    </r>
    <r>
      <rPr>
        <i/>
        <sz val="11"/>
        <color theme="1"/>
        <rFont val="Calibri"/>
        <family val="2"/>
        <scheme val="minor"/>
      </rPr>
      <t>Totale Indirekte Uitgawes</t>
    </r>
    <r>
      <rPr>
        <sz val="11"/>
        <color theme="1"/>
        <rFont val="Calibri"/>
        <family val="2"/>
        <scheme val="minor"/>
      </rPr>
      <t xml:space="preserve">)  </t>
    </r>
    <r>
      <rPr>
        <b/>
        <sz val="11"/>
        <color theme="1"/>
        <rFont val="Calibri"/>
        <family val="2"/>
        <scheme val="minor"/>
      </rPr>
      <t>(4)</t>
    </r>
  </si>
  <si>
    <r>
      <t>Total Trading Income Subject To Tax (</t>
    </r>
    <r>
      <rPr>
        <i/>
        <sz val="11"/>
        <color theme="1"/>
        <rFont val="Calibri"/>
        <family val="2"/>
        <scheme val="minor"/>
      </rPr>
      <t>Totale Handelsinkomste Onderworpe Aan Belasting</t>
    </r>
    <r>
      <rPr>
        <sz val="11"/>
        <color theme="1"/>
        <rFont val="Calibri"/>
        <family val="2"/>
        <scheme val="minor"/>
      </rPr>
      <t xml:space="preserve">)  </t>
    </r>
    <r>
      <rPr>
        <b/>
        <sz val="11"/>
        <color theme="1"/>
        <rFont val="Calibri"/>
        <family val="2"/>
        <scheme val="minor"/>
      </rPr>
      <t>(2)</t>
    </r>
  </si>
  <si>
    <r>
      <t>Less: Total Deductable Trading Expenses (</t>
    </r>
    <r>
      <rPr>
        <i/>
        <sz val="11"/>
        <color theme="1"/>
        <rFont val="Calibri"/>
        <family val="2"/>
        <scheme val="minor"/>
      </rPr>
      <t>Min: Totale Aftrekbare Handelsuitgawes</t>
    </r>
    <r>
      <rPr>
        <sz val="11"/>
        <color theme="1"/>
        <rFont val="Calibri"/>
        <family val="2"/>
        <scheme val="minor"/>
      </rPr>
      <t xml:space="preserve">)  </t>
    </r>
    <r>
      <rPr>
        <b/>
        <sz val="11"/>
        <color theme="1"/>
        <rFont val="Calibri"/>
        <family val="2"/>
        <scheme val="minor"/>
      </rPr>
      <t>(6)</t>
    </r>
  </si>
  <si>
    <t>Passive investment income (passiewe beleggingsinkomste) - investment income derived from income for trading activities are taxable</t>
  </si>
  <si>
    <r>
      <t>TRADING INCOME (</t>
    </r>
    <r>
      <rPr>
        <b/>
        <i/>
        <sz val="11"/>
        <color theme="1"/>
        <rFont val="Calibri"/>
        <family val="2"/>
        <scheme val="minor"/>
      </rPr>
      <t>HANDELSINKOMSTE</t>
    </r>
    <r>
      <rPr>
        <b/>
        <sz val="11"/>
        <color theme="1"/>
        <rFont val="Calibri"/>
        <family val="2"/>
        <scheme val="minor"/>
      </rPr>
      <t>)</t>
    </r>
  </si>
  <si>
    <t>NAME OF BUSINESS:               _______________________________________________________</t>
  </si>
  <si>
    <t>PRACTICE NUMBER:                _______________________________________________________</t>
  </si>
  <si>
    <t>REPORT OF THE INDEPENDENT AUDITORS / REGISTERED ACCOUNTANT</t>
  </si>
  <si>
    <t>We have audited / reviewed the annual financial statements as set out on pages ? to ?. These annual financial statements comprise the balance sheet as at year-end, the income statement and explanatory notes.</t>
  </si>
  <si>
    <t>Responsibility of the Auditor / Registered Accountant</t>
  </si>
  <si>
    <t>VERSLAG VAN DIE ONAFHANKLIKE OUDITEURE / GEREGISTREERDE REKENMEESTER</t>
  </si>
  <si>
    <t>Ouditeur / Onafhanklike Nasiener se verantwoordelikheid</t>
  </si>
  <si>
    <t>DATUM                                                                                 GETEKEN NAMENS OUDITEUR / NASIENER</t>
  </si>
  <si>
    <t>NAAM VAN BESIGHEID:          _______________________________________________________</t>
  </si>
  <si>
    <t>PRAKTYK NOMMER:                  _______________________________________________________</t>
  </si>
  <si>
    <t>NAAM VAN OUDITEUR / NASIENER: _________________________________________________</t>
  </si>
  <si>
    <t>DATE                                                                                     SIGNED ON BEHALF OF AUDITOR / REVIEWER</t>
  </si>
  <si>
    <t>NAME OF AUDITOR / REVIEWER:  __________________________________________________</t>
  </si>
  <si>
    <r>
      <t>Indirect Expenditure Attributable To Taxable Activities (</t>
    </r>
    <r>
      <rPr>
        <i/>
        <sz val="11"/>
        <color theme="1"/>
        <rFont val="Calibri"/>
        <family val="2"/>
        <scheme val="minor"/>
      </rPr>
      <t>Indirekte Uitgawes Toeskryfbaar Aan Belasbare Aktiwiteite</t>
    </r>
    <r>
      <rPr>
        <sz val="11"/>
        <color theme="1"/>
        <rFont val="Calibri"/>
        <family val="2"/>
        <scheme val="minor"/>
      </rPr>
      <t xml:space="preserve">) </t>
    </r>
    <r>
      <rPr>
        <b/>
        <sz val="11"/>
        <color theme="1"/>
        <rFont val="Calibri"/>
        <family val="2"/>
        <scheme val="minor"/>
      </rPr>
      <t>(5)</t>
    </r>
  </si>
  <si>
    <t>EXPENSES DEDUCTABLE IN SAME RATIO AS BASIC EXEMPTION (UITGAWES AFTREKBAAR IN DIESELFDE PROPORSIE AS BASIESE VRYSTELLING) (6 X2/1)</t>
  </si>
  <si>
    <r>
      <t>Rental Income for PBO Activities (</t>
    </r>
    <r>
      <rPr>
        <i/>
        <sz val="11"/>
        <color theme="1"/>
        <rFont val="Calibri"/>
        <family val="2"/>
        <scheme val="minor"/>
      </rPr>
      <t>Huurinkomste vir OWO aktiwiteite</t>
    </r>
    <r>
      <rPr>
        <sz val="11"/>
        <color theme="1"/>
        <rFont val="Calibri"/>
        <family val="2"/>
        <scheme val="minor"/>
      </rPr>
      <t>)</t>
    </r>
  </si>
  <si>
    <t>Voltooi: Rental income from property used substantially for exempt PBO purposes</t>
  </si>
  <si>
    <r>
      <t>Investment Income from Trading Activities (</t>
    </r>
    <r>
      <rPr>
        <i/>
        <sz val="11"/>
        <color theme="1"/>
        <rFont val="Calibri"/>
        <family val="2"/>
        <scheme val="minor"/>
      </rPr>
      <t>Beleggingsinkomste uit Handel</t>
    </r>
    <r>
      <rPr>
        <sz val="11"/>
        <color theme="1"/>
        <rFont val="Calibri"/>
        <family val="2"/>
        <scheme val="minor"/>
      </rPr>
      <t>)</t>
    </r>
  </si>
  <si>
    <t>Voltooi: Investment income from Trading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</si>
</sst>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_ ;[Red]\-#,##0.00\ "/>
    <numFmt numFmtId="165" formatCode="#,##0_ ;[Red]\-#,##0\ "/>
    <numFmt numFmtId="166" formatCode="0.0%"/>
  </numFmts>
  <fonts count="70" x14ac:knownFonts="1">
    <font>
      <sz val="11"/>
      <color theme="1"/>
      <name val="Calibri"/>
      <family val="2"/>
      <scheme val="minor"/>
    </font>
    <font>
      <i/>
      <sz val="11"/>
      <color indexed="8"/>
      <name val="Calibri"/>
      <family val="2"/>
    </font>
    <font>
      <b/>
      <sz val="11"/>
      <color indexed="8"/>
      <name val="Calibri"/>
      <family val="2"/>
    </font>
    <font>
      <b/>
      <u/>
      <sz val="11"/>
      <color indexed="10"/>
      <name val="Calibri"/>
      <family val="2"/>
    </font>
    <font>
      <b/>
      <i/>
      <sz val="11"/>
      <color indexed="8"/>
      <name val="Calibri"/>
      <family val="2"/>
    </font>
    <font>
      <sz val="11"/>
      <color indexed="8"/>
      <name val="Calibri"/>
      <family val="2"/>
    </font>
    <font>
      <b/>
      <sz val="11"/>
      <color theme="1"/>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b/>
      <i/>
      <sz val="11"/>
      <color rgb="FFFF0000"/>
      <name val="Calibri"/>
      <family val="2"/>
      <scheme val="minor"/>
    </font>
    <font>
      <b/>
      <u/>
      <sz val="12"/>
      <color theme="1"/>
      <name val="Calibri"/>
      <family val="2"/>
      <scheme val="minor"/>
    </font>
    <font>
      <b/>
      <sz val="11"/>
      <color rgb="FF92D050"/>
      <name val="Calibri"/>
      <family val="2"/>
      <scheme val="minor"/>
    </font>
    <font>
      <sz val="11"/>
      <color rgb="FF00B0F0"/>
      <name val="Calibri"/>
      <family val="2"/>
      <scheme val="minor"/>
    </font>
    <font>
      <sz val="8"/>
      <name val="Calibri"/>
      <family val="2"/>
      <scheme val="minor"/>
    </font>
    <font>
      <b/>
      <sz val="14"/>
      <color theme="1"/>
      <name val="Calibri"/>
      <family val="2"/>
      <scheme val="minor"/>
    </font>
    <font>
      <b/>
      <sz val="12"/>
      <color theme="1"/>
      <name val="Calibri"/>
      <family val="2"/>
      <scheme val="minor"/>
    </font>
    <font>
      <b/>
      <i/>
      <sz val="12"/>
      <color theme="1"/>
      <name val="Calibri"/>
      <family val="2"/>
      <scheme val="minor"/>
    </font>
    <font>
      <b/>
      <i/>
      <sz val="14"/>
      <color theme="1"/>
      <name val="Calibri"/>
      <family val="2"/>
      <scheme val="minor"/>
    </font>
    <font>
      <b/>
      <sz val="16"/>
      <color theme="1"/>
      <name val="Calibri"/>
      <family val="2"/>
      <scheme val="minor"/>
    </font>
    <font>
      <b/>
      <i/>
      <sz val="16"/>
      <color theme="1"/>
      <name val="Calibri"/>
      <family val="2"/>
      <scheme val="minor"/>
    </font>
    <font>
      <b/>
      <sz val="18"/>
      <color theme="1"/>
      <name val="Calibri"/>
      <family val="2"/>
      <scheme val="minor"/>
    </font>
    <font>
      <b/>
      <i/>
      <sz val="18"/>
      <color theme="1"/>
      <name val="Calibri"/>
      <family val="2"/>
      <scheme val="minor"/>
    </font>
    <font>
      <b/>
      <sz val="9"/>
      <color theme="1"/>
      <name val="Calibri"/>
      <family val="2"/>
      <scheme val="minor"/>
    </font>
    <font>
      <b/>
      <i/>
      <sz val="9"/>
      <color theme="1"/>
      <name val="Calibri"/>
      <family val="2"/>
      <scheme val="minor"/>
    </font>
    <font>
      <b/>
      <i/>
      <u/>
      <sz val="9"/>
      <color theme="1"/>
      <name val="Calibri"/>
      <family val="2"/>
      <scheme val="minor"/>
    </font>
    <font>
      <sz val="12"/>
      <color theme="1"/>
      <name val="Calibri"/>
      <family val="2"/>
      <scheme val="minor"/>
    </font>
    <font>
      <b/>
      <sz val="10"/>
      <color theme="1"/>
      <name val="Calibri"/>
      <family val="2"/>
      <scheme val="minor"/>
    </font>
    <font>
      <b/>
      <i/>
      <sz val="10"/>
      <color theme="3"/>
      <name val="Calibri"/>
      <family val="2"/>
      <scheme val="minor"/>
    </font>
    <font>
      <b/>
      <i/>
      <sz val="10"/>
      <color rgb="FFFF0000"/>
      <name val="Calibri"/>
      <family val="2"/>
      <scheme val="minor"/>
    </font>
    <font>
      <b/>
      <sz val="8"/>
      <color theme="1"/>
      <name val="Calibri"/>
      <family val="2"/>
      <scheme val="minor"/>
    </font>
    <font>
      <b/>
      <i/>
      <sz val="8"/>
      <color theme="3"/>
      <name val="Calibri"/>
      <family val="2"/>
      <scheme val="minor"/>
    </font>
    <font>
      <b/>
      <i/>
      <sz val="11"/>
      <color theme="3"/>
      <name val="Calibri"/>
      <family val="2"/>
      <scheme val="minor"/>
    </font>
    <font>
      <b/>
      <i/>
      <sz val="10"/>
      <color theme="1"/>
      <name val="Calibri"/>
      <family val="2"/>
      <scheme val="minor"/>
    </font>
    <font>
      <b/>
      <sz val="9"/>
      <color rgb="FFFF0000"/>
      <name val="Calibri"/>
      <family val="2"/>
      <scheme val="minor"/>
    </font>
    <font>
      <b/>
      <i/>
      <sz val="9"/>
      <color theme="3"/>
      <name val="Calibri"/>
      <family val="2"/>
      <scheme val="minor"/>
    </font>
    <font>
      <b/>
      <i/>
      <sz val="9"/>
      <color rgb="FFFF0000"/>
      <name val="Calibri"/>
      <family val="2"/>
      <scheme val="minor"/>
    </font>
    <font>
      <b/>
      <u/>
      <sz val="10"/>
      <color theme="1"/>
      <name val="Calibri"/>
      <family val="2"/>
      <scheme val="minor"/>
    </font>
    <font>
      <sz val="10"/>
      <color theme="1"/>
      <name val="Calibri"/>
      <family val="2"/>
      <scheme val="minor"/>
    </font>
    <font>
      <b/>
      <i/>
      <sz val="10"/>
      <color indexed="8"/>
      <name val="Calibri"/>
      <family val="2"/>
    </font>
    <font>
      <b/>
      <sz val="10"/>
      <color indexed="8"/>
      <name val="Calibri"/>
      <family val="2"/>
    </font>
    <font>
      <b/>
      <u/>
      <sz val="9"/>
      <color theme="1"/>
      <name val="Calibri"/>
      <family val="2"/>
      <scheme val="minor"/>
    </font>
    <font>
      <b/>
      <u/>
      <sz val="11"/>
      <color rgb="FFFF0000"/>
      <name val="Calibri"/>
      <family val="2"/>
      <scheme val="minor"/>
    </font>
    <font>
      <b/>
      <i/>
      <u/>
      <sz val="11"/>
      <color theme="1"/>
      <name val="Calibri"/>
      <family val="2"/>
      <scheme val="minor"/>
    </font>
    <font>
      <b/>
      <sz val="11"/>
      <color rgb="FFFF0000"/>
      <name val="Calibri"/>
      <family val="2"/>
      <scheme val="minor"/>
    </font>
    <font>
      <b/>
      <i/>
      <u/>
      <sz val="11"/>
      <color rgb="FFFF0000"/>
      <name val="Calibri"/>
      <family val="2"/>
      <scheme val="minor"/>
    </font>
    <font>
      <sz val="10"/>
      <name val="Arial"/>
      <family val="2"/>
    </font>
    <font>
      <b/>
      <sz val="12"/>
      <name val="Calibri"/>
      <family val="2"/>
      <scheme val="minor"/>
    </font>
    <font>
      <sz val="12"/>
      <name val="Calibri"/>
      <family val="2"/>
      <scheme val="minor"/>
    </font>
    <font>
      <b/>
      <i/>
      <sz val="12"/>
      <name val="Calibri"/>
      <family val="2"/>
      <scheme val="minor"/>
    </font>
    <font>
      <sz val="11"/>
      <name val="Calibri"/>
      <family val="2"/>
      <scheme val="minor"/>
    </font>
    <font>
      <i/>
      <sz val="12"/>
      <name val="Calibri"/>
      <family val="2"/>
      <scheme val="minor"/>
    </font>
    <font>
      <sz val="11"/>
      <color theme="1"/>
      <name val="Calibri"/>
      <family val="2"/>
      <scheme val="minor"/>
    </font>
    <font>
      <b/>
      <i/>
      <sz val="8"/>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0"/>
      <name val="Calibri"/>
      <family val="2"/>
      <scheme val="minor"/>
    </font>
    <font>
      <b/>
      <u/>
      <sz val="20"/>
      <color theme="0"/>
      <name val="Calibri"/>
      <family val="2"/>
      <scheme val="minor"/>
    </font>
    <font>
      <b/>
      <sz val="11"/>
      <color theme="0"/>
      <name val="Calibri"/>
      <family val="2"/>
      <scheme val="minor"/>
    </font>
    <font>
      <b/>
      <sz val="9"/>
      <color theme="1"/>
      <name val="Arial"/>
      <family val="2"/>
    </font>
    <font>
      <sz val="11"/>
      <color rgb="FFFF0000"/>
      <name val="Calibri"/>
      <family val="2"/>
      <scheme val="minor"/>
    </font>
    <font>
      <b/>
      <sz val="11"/>
      <color rgb="FF00B0F0"/>
      <name val="Calibri"/>
      <family val="2"/>
      <scheme val="minor"/>
    </font>
    <font>
      <b/>
      <sz val="11"/>
      <color rgb="FFC00000"/>
      <name val="Calibri"/>
      <family val="2"/>
      <scheme val="minor"/>
    </font>
    <font>
      <b/>
      <sz val="22"/>
      <color rgb="FFFF0000"/>
      <name val="Calibri"/>
      <family val="2"/>
      <scheme val="minor"/>
    </font>
    <font>
      <sz val="9"/>
      <color rgb="FF000000"/>
      <name val="Arial"/>
      <family val="2"/>
    </font>
    <font>
      <b/>
      <sz val="9"/>
      <color rgb="FF000000"/>
      <name val="Arial"/>
      <family val="2"/>
    </font>
    <font>
      <i/>
      <sz val="9"/>
      <color rgb="FF000000"/>
      <name val="Arial"/>
      <family val="2"/>
    </font>
    <font>
      <b/>
      <sz val="10"/>
      <name val="Arial"/>
      <family val="2"/>
    </font>
    <font>
      <b/>
      <sz val="11"/>
      <name val="Calibri"/>
      <family val="2"/>
      <scheme val="minor"/>
    </font>
    <font>
      <b/>
      <i/>
      <sz val="11"/>
      <color rgb="FFC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C00000"/>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6" fillId="0" borderId="0">
      <alignment vertical="top"/>
    </xf>
    <xf numFmtId="9" fontId="52" fillId="0" borderId="0" applyFont="0" applyFill="0" applyBorder="0" applyAlignment="0" applyProtection="0"/>
    <xf numFmtId="43" fontId="52" fillId="0" borderId="0" applyFont="0" applyFill="0" applyBorder="0" applyAlignment="0" applyProtection="0"/>
  </cellStyleXfs>
  <cellXfs count="304">
    <xf numFmtId="0" fontId="0" fillId="0" borderId="0" xfId="0"/>
    <xf numFmtId="0" fontId="6" fillId="0" borderId="0" xfId="0" applyFont="1"/>
    <xf numFmtId="164" fontId="0" fillId="0" borderId="1" xfId="0" applyNumberFormat="1" applyBorder="1"/>
    <xf numFmtId="164" fontId="0" fillId="0" borderId="2" xfId="0" applyNumberFormat="1" applyBorder="1"/>
    <xf numFmtId="164" fontId="0" fillId="0" borderId="3" xfId="0" applyNumberFormat="1" applyBorder="1"/>
    <xf numFmtId="164" fontId="6" fillId="0" borderId="0" xfId="0" applyNumberFormat="1" applyFont="1"/>
    <xf numFmtId="164" fontId="0" fillId="0" borderId="0" xfId="0" applyNumberFormat="1"/>
    <xf numFmtId="0" fontId="8" fillId="0" borderId="0" xfId="0" applyFont="1"/>
    <xf numFmtId="0" fontId="6" fillId="0" borderId="0" xfId="0" applyFont="1" applyAlignment="1">
      <alignment horizontal="center" wrapText="1"/>
    </xf>
    <xf numFmtId="49" fontId="0" fillId="0" borderId="0" xfId="0" applyNumberFormat="1"/>
    <xf numFmtId="0" fontId="0" fillId="0" borderId="0" xfId="0" applyAlignment="1">
      <alignment horizontal="left"/>
    </xf>
    <xf numFmtId="0" fontId="0" fillId="0" borderId="0" xfId="0" applyAlignment="1">
      <alignment horizontal="left" indent="2"/>
    </xf>
    <xf numFmtId="0" fontId="6" fillId="0" borderId="0" xfId="0" applyFont="1" applyAlignment="1">
      <alignment wrapText="1"/>
    </xf>
    <xf numFmtId="49" fontId="9" fillId="0" borderId="0" xfId="0" applyNumberFormat="1" applyFont="1"/>
    <xf numFmtId="49" fontId="0" fillId="0" borderId="0" xfId="0" quotePrefix="1" applyNumberFormat="1"/>
    <xf numFmtId="0" fontId="11" fillId="0" borderId="0" xfId="0" applyFont="1"/>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165" fontId="6" fillId="0" borderId="0" xfId="0" applyNumberFormat="1" applyFont="1"/>
    <xf numFmtId="165" fontId="0" fillId="0" borderId="1" xfId="0" applyNumberFormat="1" applyBorder="1"/>
    <xf numFmtId="165" fontId="0" fillId="0" borderId="2" xfId="0" applyNumberFormat="1" applyBorder="1"/>
    <xf numFmtId="165" fontId="0" fillId="0" borderId="3" xfId="0" applyNumberFormat="1" applyBorder="1"/>
    <xf numFmtId="0" fontId="0" fillId="0" borderId="15" xfId="0" applyBorder="1"/>
    <xf numFmtId="0" fontId="0" fillId="0" borderId="14" xfId="0" applyBorder="1"/>
    <xf numFmtId="0" fontId="0" fillId="0" borderId="16" xfId="0" applyBorder="1"/>
    <xf numFmtId="0" fontId="0" fillId="0" borderId="17" xfId="0" applyBorder="1"/>
    <xf numFmtId="0" fontId="0" fillId="0" borderId="13" xfId="0" applyBorder="1"/>
    <xf numFmtId="0" fontId="0" fillId="0" borderId="12" xfId="0" applyBorder="1"/>
    <xf numFmtId="0" fontId="0" fillId="0" borderId="18" xfId="0" applyBorder="1"/>
    <xf numFmtId="0" fontId="0" fillId="0" borderId="0" xfId="0" applyAlignment="1">
      <alignment horizontal="center"/>
    </xf>
    <xf numFmtId="0" fontId="0" fillId="0" borderId="19" xfId="0" applyBorder="1"/>
    <xf numFmtId="0" fontId="15" fillId="0" borderId="0" xfId="0" applyFont="1" applyAlignment="1">
      <alignment horizontal="center"/>
    </xf>
    <xf numFmtId="0" fontId="18" fillId="0" borderId="0" xfId="0" applyFont="1" applyAlignment="1">
      <alignment horizontal="center"/>
    </xf>
    <xf numFmtId="0" fontId="0" fillId="3" borderId="0" xfId="0" applyFill="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0" fillId="3" borderId="21" xfId="0" applyFill="1" applyBorder="1"/>
    <xf numFmtId="0" fontId="6" fillId="3" borderId="13" xfId="0" applyFont="1" applyFill="1" applyBorder="1" applyAlignment="1">
      <alignment horizontal="center"/>
    </xf>
    <xf numFmtId="0" fontId="8" fillId="3" borderId="15" xfId="0" applyFont="1" applyFill="1" applyBorder="1" applyAlignment="1">
      <alignment horizontal="center"/>
    </xf>
    <xf numFmtId="0" fontId="0" fillId="3" borderId="0" xfId="0" applyFill="1" applyAlignment="1">
      <alignment horizontal="center"/>
    </xf>
    <xf numFmtId="0" fontId="15" fillId="3" borderId="15" xfId="0" applyFont="1" applyFill="1" applyBorder="1" applyAlignment="1">
      <alignment horizontal="center"/>
    </xf>
    <xf numFmtId="0" fontId="18" fillId="3" borderId="15" xfId="0" applyFont="1" applyFill="1" applyBorder="1" applyAlignment="1">
      <alignment horizontal="center"/>
    </xf>
    <xf numFmtId="0" fontId="16" fillId="3" borderId="15" xfId="0" applyFont="1" applyFill="1" applyBorder="1" applyAlignment="1">
      <alignment horizontal="center"/>
    </xf>
    <xf numFmtId="0" fontId="17" fillId="3" borderId="15" xfId="0" applyFont="1" applyFill="1" applyBorder="1" applyAlignment="1">
      <alignment horizontal="center"/>
    </xf>
    <xf numFmtId="0" fontId="6" fillId="3" borderId="15" xfId="0" applyFont="1" applyFill="1" applyBorder="1" applyAlignment="1">
      <alignment horizontal="center"/>
    </xf>
    <xf numFmtId="0" fontId="0" fillId="3" borderId="16" xfId="0" applyFill="1" applyBorder="1"/>
    <xf numFmtId="0" fontId="0" fillId="3" borderId="19" xfId="0" applyFill="1" applyBorder="1"/>
    <xf numFmtId="0" fontId="0" fillId="3" borderId="17" xfId="0" applyFill="1" applyBorder="1"/>
    <xf numFmtId="0" fontId="6" fillId="3" borderId="18" xfId="0" applyFont="1" applyFill="1" applyBorder="1"/>
    <xf numFmtId="0" fontId="6" fillId="3" borderId="12" xfId="0" applyFont="1" applyFill="1" applyBorder="1" applyAlignment="1">
      <alignment horizontal="left" indent="1"/>
    </xf>
    <xf numFmtId="0" fontId="8" fillId="3" borderId="20" xfId="0" applyFont="1" applyFill="1" applyBorder="1" applyAlignment="1">
      <alignment horizontal="left" indent="1"/>
    </xf>
    <xf numFmtId="0" fontId="8" fillId="3" borderId="10" xfId="0" applyFont="1" applyFill="1" applyBorder="1"/>
    <xf numFmtId="0" fontId="8" fillId="3" borderId="17" xfId="0" applyFont="1" applyFill="1" applyBorder="1" applyAlignment="1">
      <alignment horizontal="center"/>
    </xf>
    <xf numFmtId="0" fontId="6" fillId="0" borderId="0" xfId="0" applyFont="1" applyAlignment="1">
      <alignment horizontal="right"/>
    </xf>
    <xf numFmtId="0" fontId="23" fillId="0" borderId="0" xfId="0" applyFont="1"/>
    <xf numFmtId="0" fontId="24" fillId="0" borderId="0" xfId="0" applyFont="1"/>
    <xf numFmtId="0" fontId="0" fillId="0" borderId="5" xfId="0" applyBorder="1"/>
    <xf numFmtId="0" fontId="16" fillId="0" borderId="0" xfId="0" applyFont="1"/>
    <xf numFmtId="0" fontId="26" fillId="0" borderId="0" xfId="0" applyFont="1"/>
    <xf numFmtId="164" fontId="16" fillId="0" borderId="0" xfId="0" applyNumberFormat="1" applyFont="1"/>
    <xf numFmtId="0" fontId="0" fillId="0" borderId="0" xfId="0" applyAlignment="1">
      <alignment horizontal="left" indent="1"/>
    </xf>
    <xf numFmtId="0" fontId="6" fillId="0" borderId="7" xfId="0" applyFont="1" applyBorder="1"/>
    <xf numFmtId="164" fontId="6" fillId="0" borderId="8" xfId="0" applyNumberFormat="1" applyFont="1" applyBorder="1"/>
    <xf numFmtId="164" fontId="0" fillId="0" borderId="8" xfId="0" applyNumberFormat="1" applyBorder="1"/>
    <xf numFmtId="164" fontId="6" fillId="0" borderId="10" xfId="0" applyNumberFormat="1" applyFont="1" applyBorder="1"/>
    <xf numFmtId="164" fontId="6" fillId="0" borderId="11" xfId="0" applyNumberFormat="1" applyFont="1" applyBorder="1"/>
    <xf numFmtId="164" fontId="0" fillId="0" borderId="6" xfId="0" applyNumberFormat="1" applyBorder="1"/>
    <xf numFmtId="164" fontId="0" fillId="0" borderId="11" xfId="0" applyNumberFormat="1" applyBorder="1"/>
    <xf numFmtId="0" fontId="0" fillId="0" borderId="0" xfId="0" applyAlignment="1">
      <alignment horizontal="left" indent="3"/>
    </xf>
    <xf numFmtId="0" fontId="0" fillId="0" borderId="10" xfId="0" applyBorder="1" applyAlignment="1">
      <alignment horizontal="left" indent="3"/>
    </xf>
    <xf numFmtId="0" fontId="26" fillId="0" borderId="0" xfId="0" applyFont="1" applyAlignment="1">
      <alignment horizontal="left" indent="3"/>
    </xf>
    <xf numFmtId="0" fontId="0" fillId="0" borderId="5" xfId="0" applyBorder="1" applyAlignment="1">
      <alignment horizontal="left" indent="3"/>
    </xf>
    <xf numFmtId="0" fontId="6" fillId="0" borderId="0" xfId="0" applyFont="1" applyAlignment="1">
      <alignment horizontal="left" indent="3"/>
    </xf>
    <xf numFmtId="0" fontId="0" fillId="0" borderId="20" xfId="0" applyBorder="1"/>
    <xf numFmtId="0" fontId="0" fillId="0" borderId="21" xfId="0" applyBorder="1"/>
    <xf numFmtId="0" fontId="0" fillId="0" borderId="23" xfId="0" applyBorder="1"/>
    <xf numFmtId="0" fontId="0" fillId="0" borderId="24" xfId="0" applyBorder="1"/>
    <xf numFmtId="0" fontId="27" fillId="0" borderId="0" xfId="0" applyFont="1" applyAlignment="1">
      <alignment horizontal="center" wrapText="1"/>
    </xf>
    <xf numFmtId="0" fontId="6" fillId="0" borderId="0" xfId="0" applyFont="1" applyAlignment="1">
      <alignment horizontal="left" indent="2"/>
    </xf>
    <xf numFmtId="0" fontId="27" fillId="0" borderId="5" xfId="0" applyFont="1" applyBorder="1"/>
    <xf numFmtId="0" fontId="27" fillId="0" borderId="0" xfId="0" applyFont="1"/>
    <xf numFmtId="0" fontId="28" fillId="0" borderId="0" xfId="0" applyFont="1"/>
    <xf numFmtId="0" fontId="37" fillId="0" borderId="0" xfId="0" applyFont="1"/>
    <xf numFmtId="0" fontId="38" fillId="0" borderId="0" xfId="0" applyFont="1"/>
    <xf numFmtId="0" fontId="38" fillId="0" borderId="0" xfId="0" quotePrefix="1" applyFont="1" applyAlignment="1">
      <alignment horizontal="right"/>
    </xf>
    <xf numFmtId="0" fontId="38" fillId="0" borderId="0" xfId="0" applyFont="1" applyAlignment="1">
      <alignment horizontal="right"/>
    </xf>
    <xf numFmtId="49" fontId="0" fillId="0" borderId="0" xfId="0" applyNumberFormat="1" applyAlignment="1">
      <alignment horizontal="right"/>
    </xf>
    <xf numFmtId="49" fontId="0" fillId="0" borderId="0" xfId="0" quotePrefix="1" applyNumberFormat="1" applyAlignment="1">
      <alignment horizontal="right"/>
    </xf>
    <xf numFmtId="49" fontId="0" fillId="0" borderId="0" xfId="0" quotePrefix="1" applyNumberFormat="1" applyAlignment="1">
      <alignment horizontal="left" indent="1"/>
    </xf>
    <xf numFmtId="0" fontId="42" fillId="0" borderId="0" xfId="0" applyFont="1"/>
    <xf numFmtId="164" fontId="0" fillId="0" borderId="2" xfId="0" applyNumberFormat="1" applyBorder="1" applyProtection="1">
      <protection locked="0"/>
    </xf>
    <xf numFmtId="164" fontId="0" fillId="0" borderId="8" xfId="0" applyNumberFormat="1" applyBorder="1" applyProtection="1">
      <protection locked="0"/>
    </xf>
    <xf numFmtId="49" fontId="10" fillId="0" borderId="0" xfId="0" quotePrefix="1" applyNumberFormat="1" applyFont="1" applyAlignment="1">
      <alignment horizontal="left" indent="1"/>
    </xf>
    <xf numFmtId="0" fontId="10" fillId="0" borderId="0" xfId="0" applyFont="1"/>
    <xf numFmtId="49" fontId="10" fillId="0" borderId="0" xfId="0" applyNumberFormat="1" applyFont="1"/>
    <xf numFmtId="0" fontId="27" fillId="0" borderId="0" xfId="0" applyFont="1" applyAlignment="1">
      <alignment horizontal="center"/>
    </xf>
    <xf numFmtId="49" fontId="33" fillId="0" borderId="0" xfId="0" applyNumberFormat="1" applyFont="1" applyAlignment="1">
      <alignment horizontal="center"/>
    </xf>
    <xf numFmtId="0" fontId="10" fillId="2" borderId="0" xfId="0" applyFont="1" applyFill="1"/>
    <xf numFmtId="0" fontId="0" fillId="2" borderId="0" xfId="0" applyFill="1" applyAlignment="1" applyProtection="1">
      <alignment horizontal="left"/>
      <protection locked="0"/>
    </xf>
    <xf numFmtId="49" fontId="0" fillId="2" borderId="0" xfId="0" applyNumberFormat="1" applyFill="1" applyProtection="1">
      <protection locked="0"/>
    </xf>
    <xf numFmtId="0" fontId="0" fillId="2" borderId="0" xfId="0" applyFill="1" applyProtection="1">
      <protection locked="0"/>
    </xf>
    <xf numFmtId="0" fontId="0" fillId="0" borderId="10" xfId="0" applyBorder="1" applyProtection="1">
      <protection locked="0"/>
    </xf>
    <xf numFmtId="0" fontId="6" fillId="0" borderId="0" xfId="0" applyFont="1" applyProtection="1">
      <protection locked="0"/>
    </xf>
    <xf numFmtId="164" fontId="6" fillId="0" borderId="0" xfId="0" applyNumberFormat="1" applyFont="1" applyProtection="1">
      <protection locked="0"/>
    </xf>
    <xf numFmtId="0" fontId="0" fillId="0" borderId="0" xfId="0" applyProtection="1">
      <protection locked="0"/>
    </xf>
    <xf numFmtId="164" fontId="0" fillId="0" borderId="1" xfId="0" applyNumberFormat="1" applyBorder="1" applyProtection="1">
      <protection locked="0"/>
    </xf>
    <xf numFmtId="164" fontId="0" fillId="0" borderId="3" xfId="0" applyNumberFormat="1" applyBorder="1" applyProtection="1">
      <protection locked="0"/>
    </xf>
    <xf numFmtId="4" fontId="47" fillId="0" borderId="0" xfId="1" applyNumberFormat="1" applyFont="1" applyAlignment="1"/>
    <xf numFmtId="4" fontId="48" fillId="0" borderId="0" xfId="1" applyNumberFormat="1" applyFont="1" applyAlignment="1"/>
    <xf numFmtId="0" fontId="46" fillId="0" borderId="0" xfId="1" applyAlignment="1"/>
    <xf numFmtId="4" fontId="49" fillId="0" borderId="0" xfId="1" applyNumberFormat="1" applyFont="1" applyAlignment="1"/>
    <xf numFmtId="4" fontId="47" fillId="0" borderId="0" xfId="1" applyNumberFormat="1" applyFont="1" applyAlignment="1">
      <alignment horizontal="center"/>
    </xf>
    <xf numFmtId="4" fontId="49" fillId="0" borderId="0" xfId="1" applyNumberFormat="1" applyFont="1" applyAlignment="1">
      <alignment horizontal="center"/>
    </xf>
    <xf numFmtId="4" fontId="50" fillId="0" borderId="0" xfId="1" applyNumberFormat="1" applyFont="1" applyAlignment="1"/>
    <xf numFmtId="4" fontId="50" fillId="0" borderId="0" xfId="1" applyNumberFormat="1" applyFont="1" applyAlignment="1">
      <alignment horizontal="center"/>
    </xf>
    <xf numFmtId="4" fontId="51" fillId="0" borderId="0" xfId="1" applyNumberFormat="1" applyFont="1" applyAlignment="1"/>
    <xf numFmtId="0" fontId="46" fillId="0" borderId="0" xfId="1">
      <alignment vertical="top"/>
    </xf>
    <xf numFmtId="49" fontId="48" fillId="0" borderId="0" xfId="1" applyNumberFormat="1" applyFont="1" applyAlignment="1">
      <alignment horizontal="center"/>
    </xf>
    <xf numFmtId="49" fontId="48" fillId="0" borderId="0" xfId="1" quotePrefix="1" applyNumberFormat="1" applyFont="1" applyAlignment="1">
      <alignment horizontal="center"/>
    </xf>
    <xf numFmtId="49" fontId="0" fillId="2" borderId="0" xfId="0" quotePrefix="1" applyNumberFormat="1" applyFill="1" applyAlignment="1">
      <alignment horizontal="right"/>
    </xf>
    <xf numFmtId="0" fontId="0" fillId="2" borderId="0" xfId="0" applyFill="1"/>
    <xf numFmtId="49" fontId="6" fillId="2" borderId="0" xfId="0" applyNumberFormat="1" applyFont="1" applyFill="1"/>
    <xf numFmtId="0" fontId="6" fillId="0" borderId="25" xfId="0" applyFont="1" applyBorder="1"/>
    <xf numFmtId="0" fontId="6" fillId="0" borderId="25" xfId="0" applyFont="1" applyBorder="1" applyAlignment="1">
      <alignment horizontal="right" wrapText="1"/>
    </xf>
    <xf numFmtId="165" fontId="0" fillId="0" borderId="25" xfId="0" applyNumberFormat="1" applyBorder="1"/>
    <xf numFmtId="165" fontId="0" fillId="0" borderId="0" xfId="0" applyNumberFormat="1"/>
    <xf numFmtId="165" fontId="6" fillId="0" borderId="25" xfId="0" applyNumberFormat="1" applyFont="1" applyBorder="1"/>
    <xf numFmtId="164" fontId="0" fillId="0" borderId="25" xfId="0" applyNumberFormat="1" applyBorder="1"/>
    <xf numFmtId="164" fontId="6" fillId="0" borderId="25" xfId="0" applyNumberFormat="1" applyFont="1" applyBorder="1"/>
    <xf numFmtId="0" fontId="6" fillId="0" borderId="0" xfId="0" applyFont="1" applyAlignment="1">
      <alignment horizontal="center"/>
    </xf>
    <xf numFmtId="0" fontId="6" fillId="0" borderId="0" xfId="0" applyFont="1" applyAlignment="1" applyProtection="1">
      <alignment horizontal="center"/>
      <protection locked="0"/>
    </xf>
    <xf numFmtId="165" fontId="0" fillId="0" borderId="6" xfId="0" applyNumberFormat="1" applyBorder="1"/>
    <xf numFmtId="165" fontId="0" fillId="0" borderId="8" xfId="0" applyNumberFormat="1" applyBorder="1"/>
    <xf numFmtId="165" fontId="0" fillId="0" borderId="11" xfId="0" applyNumberFormat="1" applyBorder="1"/>
    <xf numFmtId="165" fontId="6" fillId="0" borderId="26" xfId="0" applyNumberFormat="1" applyFont="1" applyBorder="1"/>
    <xf numFmtId="0" fontId="0" fillId="0" borderId="19" xfId="0" applyBorder="1" applyProtection="1">
      <protection locked="0"/>
    </xf>
    <xf numFmtId="0" fontId="0" fillId="0" borderId="19" xfId="0" applyBorder="1" applyAlignment="1" applyProtection="1">
      <alignment horizontal="center"/>
      <protection locked="0"/>
    </xf>
    <xf numFmtId="165" fontId="0" fillId="0" borderId="19" xfId="0" applyNumberFormat="1" applyBorder="1" applyProtection="1">
      <protection locked="0"/>
    </xf>
    <xf numFmtId="0" fontId="0" fillId="0" borderId="0" xfId="0" applyAlignment="1" applyProtection="1">
      <alignment horizontal="center"/>
      <protection locked="0"/>
    </xf>
    <xf numFmtId="165" fontId="6" fillId="0" borderId="0" xfId="0" applyNumberFormat="1" applyFont="1" applyProtection="1">
      <protection locked="0"/>
    </xf>
    <xf numFmtId="165" fontId="0" fillId="0" borderId="1" xfId="0" applyNumberFormat="1" applyBorder="1" applyProtection="1">
      <protection locked="0"/>
    </xf>
    <xf numFmtId="165" fontId="0" fillId="0" borderId="2" xfId="0" applyNumberFormat="1" applyBorder="1" applyProtection="1">
      <protection locked="0"/>
    </xf>
    <xf numFmtId="165" fontId="0" fillId="0" borderId="8" xfId="0" applyNumberFormat="1" applyBorder="1" applyProtection="1">
      <protection locked="0"/>
    </xf>
    <xf numFmtId="165" fontId="0" fillId="0" borderId="3" xfId="0" applyNumberFormat="1" applyBorder="1" applyProtection="1">
      <protection locked="0"/>
    </xf>
    <xf numFmtId="165" fontId="0" fillId="0" borderId="11" xfId="0" applyNumberFormat="1" applyBorder="1" applyProtection="1">
      <protection locked="0"/>
    </xf>
    <xf numFmtId="164" fontId="0" fillId="0" borderId="0" xfId="0" applyNumberFormat="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center" wrapText="1"/>
      <protection locked="0"/>
    </xf>
    <xf numFmtId="166" fontId="0" fillId="0" borderId="0" xfId="2" applyNumberFormat="1" applyFont="1" applyProtection="1">
      <protection locked="0"/>
    </xf>
    <xf numFmtId="165" fontId="0" fillId="0" borderId="0" xfId="0" applyNumberFormat="1" applyProtection="1">
      <protection locked="0"/>
    </xf>
    <xf numFmtId="0" fontId="0" fillId="0" borderId="0" xfId="0" applyAlignment="1">
      <alignment wrapText="1"/>
    </xf>
    <xf numFmtId="9" fontId="6" fillId="0" borderId="0" xfId="0" applyNumberFormat="1" applyFont="1"/>
    <xf numFmtId="0" fontId="7" fillId="0" borderId="0" xfId="0" applyFont="1" applyAlignment="1" applyProtection="1">
      <alignment horizontal="right"/>
      <protection locked="0"/>
    </xf>
    <xf numFmtId="49" fontId="48" fillId="0" borderId="0" xfId="1" applyNumberFormat="1" applyFont="1" applyAlignment="1" applyProtection="1">
      <alignment horizontal="center"/>
      <protection locked="0"/>
    </xf>
    <xf numFmtId="49" fontId="48" fillId="0" borderId="0" xfId="1" quotePrefix="1" applyNumberFormat="1" applyFont="1" applyAlignment="1" applyProtection="1">
      <alignment horizontal="center"/>
      <protection locked="0"/>
    </xf>
    <xf numFmtId="0" fontId="30" fillId="0" borderId="10" xfId="0" applyFont="1" applyBorder="1" applyAlignment="1">
      <alignment horizontal="center" vertical="center" wrapText="1"/>
    </xf>
    <xf numFmtId="0" fontId="27" fillId="0" borderId="10" xfId="0" applyFont="1" applyBorder="1"/>
    <xf numFmtId="0" fontId="27" fillId="0" borderId="10" xfId="0" applyFont="1" applyBorder="1" applyAlignment="1">
      <alignment vertical="top"/>
    </xf>
    <xf numFmtId="0" fontId="27" fillId="0" borderId="11" xfId="0" applyFont="1" applyBorder="1" applyAlignment="1">
      <alignment vertical="top"/>
    </xf>
    <xf numFmtId="0" fontId="0" fillId="0" borderId="25" xfId="0" applyBorder="1" applyProtection="1">
      <protection locked="0"/>
    </xf>
    <xf numFmtId="0" fontId="0" fillId="0" borderId="25" xfId="0" applyBorder="1" applyAlignment="1">
      <alignment wrapText="1"/>
    </xf>
    <xf numFmtId="0" fontId="9" fillId="0" borderId="0" xfId="0" applyFont="1" applyAlignment="1">
      <alignment horizontal="right"/>
    </xf>
    <xf numFmtId="0" fontId="6" fillId="0" borderId="28" xfId="0" applyFont="1" applyBorder="1"/>
    <xf numFmtId="0" fontId="0" fillId="0" borderId="28" xfId="0" applyBorder="1" applyAlignment="1">
      <alignment wrapText="1"/>
    </xf>
    <xf numFmtId="0" fontId="6" fillId="0" borderId="27" xfId="0" applyFont="1" applyBorder="1" applyAlignment="1">
      <alignment horizontal="right" wrapText="1"/>
    </xf>
    <xf numFmtId="165" fontId="0" fillId="0" borderId="27" xfId="0" applyNumberFormat="1" applyBorder="1"/>
    <xf numFmtId="0" fontId="0" fillId="0" borderId="28" xfId="0" applyBorder="1" applyAlignment="1">
      <alignment horizontal="left" vertical="center" wrapText="1"/>
    </xf>
    <xf numFmtId="0" fontId="55" fillId="0" borderId="0" xfId="0" applyFont="1" applyAlignment="1">
      <alignment horizontal="right" vertical="top"/>
    </xf>
    <xf numFmtId="0" fontId="0" fillId="0" borderId="0" xfId="0" applyAlignment="1">
      <alignment vertical="top"/>
    </xf>
    <xf numFmtId="0" fontId="6" fillId="0" borderId="28" xfId="0" applyFont="1" applyBorder="1" applyAlignment="1">
      <alignment horizontal="left" vertical="center" wrapText="1"/>
    </xf>
    <xf numFmtId="0" fontId="44" fillId="0" borderId="0" xfId="0" applyFont="1"/>
    <xf numFmtId="0" fontId="7" fillId="0" borderId="18" xfId="0" applyFont="1" applyBorder="1" applyAlignment="1" applyProtection="1">
      <alignment horizontal="right"/>
      <protection locked="0"/>
    </xf>
    <xf numFmtId="0" fontId="0" fillId="0" borderId="18" xfId="0" applyBorder="1" applyProtection="1">
      <protection locked="0"/>
    </xf>
    <xf numFmtId="0" fontId="44" fillId="0" borderId="0" xfId="0" applyFont="1" applyProtection="1">
      <protection locked="0"/>
    </xf>
    <xf numFmtId="0" fontId="6" fillId="0" borderId="0" xfId="0" quotePrefix="1" applyFont="1" applyProtection="1">
      <protection locked="0"/>
    </xf>
    <xf numFmtId="0" fontId="6" fillId="4" borderId="4" xfId="0" applyFont="1" applyFill="1" applyBorder="1"/>
    <xf numFmtId="0" fontId="6" fillId="4" borderId="9" xfId="0" applyFont="1" applyFill="1" applyBorder="1"/>
    <xf numFmtId="164" fontId="6" fillId="4" borderId="5" xfId="0" applyNumberFormat="1" applyFont="1" applyFill="1" applyBorder="1"/>
    <xf numFmtId="164" fontId="6" fillId="4" borderId="10" xfId="0" applyNumberFormat="1" applyFont="1" applyFill="1" applyBorder="1"/>
    <xf numFmtId="164" fontId="6" fillId="4" borderId="11" xfId="0" applyNumberFormat="1" applyFont="1" applyFill="1" applyBorder="1"/>
    <xf numFmtId="164" fontId="6" fillId="4" borderId="6" xfId="0" applyNumberFormat="1" applyFont="1" applyFill="1" applyBorder="1"/>
    <xf numFmtId="0" fontId="6" fillId="0" borderId="4" xfId="0" quotePrefix="1" applyFont="1" applyBorder="1" applyProtection="1">
      <protection locked="0"/>
    </xf>
    <xf numFmtId="0" fontId="6" fillId="0" borderId="5" xfId="0" applyFont="1"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4" xfId="0" applyBorder="1" applyProtection="1">
      <protection locked="0"/>
    </xf>
    <xf numFmtId="164" fontId="0" fillId="0" borderId="10" xfId="0" applyNumberFormat="1" applyBorder="1" applyProtection="1">
      <protection locked="0"/>
    </xf>
    <xf numFmtId="164" fontId="6" fillId="0" borderId="5" xfId="0" applyNumberFormat="1" applyFont="1" applyBorder="1"/>
    <xf numFmtId="0" fontId="6" fillId="4" borderId="7" xfId="0" applyFont="1" applyFill="1" applyBorder="1"/>
    <xf numFmtId="164" fontId="6" fillId="4" borderId="0" xfId="0" applyNumberFormat="1" applyFont="1" applyFill="1"/>
    <xf numFmtId="164" fontId="6" fillId="4" borderId="8" xfId="0" applyNumberFormat="1" applyFont="1" applyFill="1" applyBorder="1"/>
    <xf numFmtId="164" fontId="8" fillId="0" borderId="5" xfId="0" applyNumberFormat="1" applyFont="1" applyBorder="1"/>
    <xf numFmtId="0" fontId="7" fillId="0" borderId="10" xfId="0" applyFont="1" applyBorder="1" applyProtection="1">
      <protection locked="0"/>
    </xf>
    <xf numFmtId="164" fontId="7" fillId="0" borderId="10" xfId="0" applyNumberFormat="1" applyFont="1" applyBorder="1" applyProtection="1">
      <protection locked="0"/>
    </xf>
    <xf numFmtId="0" fontId="6" fillId="0" borderId="5" xfId="0" applyFont="1" applyBorder="1" applyAlignment="1" applyProtection="1">
      <alignment wrapText="1"/>
      <protection locked="0"/>
    </xf>
    <xf numFmtId="165" fontId="8" fillId="0" borderId="0" xfId="0" applyNumberFormat="1" applyFont="1" applyProtection="1">
      <protection locked="0"/>
    </xf>
    <xf numFmtId="165" fontId="7" fillId="0" borderId="10" xfId="0" applyNumberFormat="1" applyFont="1" applyBorder="1" applyProtection="1">
      <protection locked="0"/>
    </xf>
    <xf numFmtId="165" fontId="8" fillId="0" borderId="5" xfId="0" applyNumberFormat="1" applyFont="1" applyBorder="1"/>
    <xf numFmtId="164" fontId="0" fillId="0" borderId="25" xfId="0" applyNumberFormat="1" applyBorder="1" applyProtection="1">
      <protection locked="0"/>
    </xf>
    <xf numFmtId="0" fontId="6" fillId="0" borderId="25" xfId="0" applyFont="1" applyBorder="1" applyAlignment="1">
      <alignment wrapText="1"/>
    </xf>
    <xf numFmtId="0" fontId="6" fillId="0" borderId="25" xfId="0" applyFont="1" applyBorder="1" applyAlignment="1">
      <alignment horizontal="center" wrapText="1"/>
    </xf>
    <xf numFmtId="0" fontId="0" fillId="0" borderId="25" xfId="0" applyBorder="1"/>
    <xf numFmtId="0" fontId="6" fillId="0" borderId="0" xfId="0" quotePrefix="1" applyFont="1" applyAlignment="1" applyProtection="1">
      <alignment horizontal="right"/>
      <protection locked="0"/>
    </xf>
    <xf numFmtId="0" fontId="7" fillId="0" borderId="0" xfId="0" applyFont="1" applyProtection="1">
      <protection locked="0"/>
    </xf>
    <xf numFmtId="0" fontId="0" fillId="0" borderId="0" xfId="0" quotePrefix="1" applyAlignment="1" applyProtection="1">
      <alignment horizontal="right"/>
      <protection locked="0"/>
    </xf>
    <xf numFmtId="0" fontId="7" fillId="0" borderId="0" xfId="0" quotePrefix="1" applyFont="1" applyProtection="1">
      <protection locked="0"/>
    </xf>
    <xf numFmtId="0" fontId="58" fillId="6" borderId="0" xfId="0" applyFont="1" applyFill="1" applyAlignment="1">
      <alignment horizontal="left"/>
    </xf>
    <xf numFmtId="0" fontId="6" fillId="6" borderId="0" xfId="0" applyFont="1" applyFill="1" applyAlignment="1">
      <alignment horizontal="center"/>
    </xf>
    <xf numFmtId="0" fontId="6" fillId="2" borderId="25" xfId="0" applyFont="1" applyFill="1" applyBorder="1" applyAlignment="1">
      <alignment horizontal="center"/>
    </xf>
    <xf numFmtId="0" fontId="8" fillId="2" borderId="0" xfId="0" applyFont="1" applyFill="1" applyAlignment="1" applyProtection="1">
      <alignment horizontal="right"/>
      <protection locked="0"/>
    </xf>
    <xf numFmtId="0" fontId="10" fillId="2" borderId="0" xfId="0" applyFont="1" applyFill="1" applyProtection="1">
      <protection locked="0"/>
    </xf>
    <xf numFmtId="165" fontId="59" fillId="0" borderId="0" xfId="0" applyNumberFormat="1" applyFont="1"/>
    <xf numFmtId="0" fontId="0" fillId="0" borderId="0" xfId="0" applyAlignment="1">
      <alignment vertical="center"/>
    </xf>
    <xf numFmtId="0" fontId="6" fillId="0" borderId="0" xfId="0" applyFont="1" applyAlignment="1">
      <alignment vertical="center"/>
    </xf>
    <xf numFmtId="165" fontId="0" fillId="0" borderId="0" xfId="0" applyNumberFormat="1" applyAlignment="1">
      <alignment vertical="center"/>
    </xf>
    <xf numFmtId="165" fontId="6" fillId="0" borderId="22" xfId="0" applyNumberFormat="1" applyFont="1" applyBorder="1"/>
    <xf numFmtId="0" fontId="0" fillId="0" borderId="25" xfId="0" applyBorder="1" applyAlignment="1">
      <alignment horizontal="left" indent="1"/>
    </xf>
    <xf numFmtId="0" fontId="0" fillId="0" borderId="25" xfId="0" applyBorder="1" applyAlignment="1">
      <alignment horizontal="left" vertical="center"/>
    </xf>
    <xf numFmtId="165" fontId="0" fillId="0" borderId="25" xfId="0" applyNumberFormat="1" applyBorder="1" applyAlignment="1">
      <alignment vertical="center"/>
    </xf>
    <xf numFmtId="0" fontId="0" fillId="0" borderId="25" xfId="0" applyBorder="1" applyAlignment="1">
      <alignment horizontal="left" wrapText="1" indent="1"/>
    </xf>
    <xf numFmtId="0" fontId="0" fillId="0" borderId="3" xfId="0" applyBorder="1"/>
    <xf numFmtId="0" fontId="0" fillId="0" borderId="28" xfId="0" applyBorder="1" applyAlignment="1">
      <alignment horizontal="left" wrapText="1" indent="1"/>
    </xf>
    <xf numFmtId="0" fontId="6" fillId="0" borderId="27" xfId="0" applyFont="1" applyBorder="1" applyAlignment="1">
      <alignment vertical="center"/>
    </xf>
    <xf numFmtId="0" fontId="0" fillId="0" borderId="28" xfId="0" applyBorder="1" applyAlignment="1">
      <alignment horizontal="left" indent="1"/>
    </xf>
    <xf numFmtId="0" fontId="0" fillId="0" borderId="27" xfId="0" applyBorder="1" applyAlignment="1">
      <alignment horizontal="left" vertical="center"/>
    </xf>
    <xf numFmtId="0" fontId="0" fillId="0" borderId="25" xfId="0" applyBorder="1" applyAlignment="1">
      <alignment vertical="center"/>
    </xf>
    <xf numFmtId="0" fontId="0" fillId="0" borderId="27" xfId="0" applyBorder="1" applyAlignment="1">
      <alignment vertical="center"/>
    </xf>
    <xf numFmtId="165" fontId="0" fillId="0" borderId="25" xfId="0" applyNumberFormat="1" applyBorder="1" applyAlignment="1" applyProtection="1">
      <alignment vertical="center"/>
      <protection locked="0"/>
    </xf>
    <xf numFmtId="0" fontId="6" fillId="0" borderId="1" xfId="0" applyFont="1" applyBorder="1" applyAlignment="1">
      <alignment horizontal="center"/>
    </xf>
    <xf numFmtId="165" fontId="0" fillId="2" borderId="25" xfId="0" applyNumberFormat="1" applyFill="1" applyBorder="1" applyAlignment="1" applyProtection="1">
      <alignment vertical="center"/>
      <protection locked="0"/>
    </xf>
    <xf numFmtId="49" fontId="0" fillId="2" borderId="25" xfId="0" applyNumberFormat="1" applyFill="1" applyBorder="1" applyAlignment="1" applyProtection="1">
      <alignment horizontal="center" vertical="center"/>
      <protection locked="0"/>
    </xf>
    <xf numFmtId="0" fontId="64" fillId="0" borderId="0" xfId="0" applyFont="1" applyAlignment="1">
      <alignment horizontal="justify" vertical="center" readingOrder="1"/>
    </xf>
    <xf numFmtId="0" fontId="65" fillId="0" borderId="0" xfId="0" applyFont="1" applyAlignment="1">
      <alignment horizontal="justify" vertical="center" readingOrder="1"/>
    </xf>
    <xf numFmtId="0" fontId="64" fillId="0" borderId="0" xfId="0" applyFont="1" applyAlignment="1">
      <alignment horizontal="justify" vertical="top" readingOrder="1"/>
    </xf>
    <xf numFmtId="0" fontId="65" fillId="0" borderId="0" xfId="0" applyFont="1" applyAlignment="1">
      <alignment horizontal="justify" readingOrder="1"/>
    </xf>
    <xf numFmtId="49" fontId="67" fillId="0" borderId="0" xfId="0" applyNumberFormat="1" applyFont="1"/>
    <xf numFmtId="0" fontId="67" fillId="0" borderId="0" xfId="0" applyFont="1"/>
    <xf numFmtId="43" fontId="0" fillId="0" borderId="0" xfId="3" applyFont="1" applyFill="1"/>
    <xf numFmtId="0" fontId="0" fillId="0" borderId="0" xfId="0" applyAlignment="1">
      <alignment horizontal="justify"/>
    </xf>
    <xf numFmtId="43" fontId="0" fillId="0" borderId="0" xfId="3" applyFont="1" applyFill="1" applyAlignment="1">
      <alignment horizontal="justify"/>
    </xf>
    <xf numFmtId="43" fontId="0" fillId="0" borderId="0" xfId="3" applyFont="1" applyFill="1" applyAlignment="1"/>
    <xf numFmtId="0" fontId="0" fillId="0" borderId="0" xfId="0" applyAlignment="1">
      <alignment horizontal="right" vertical="top"/>
    </xf>
    <xf numFmtId="0" fontId="68" fillId="0" borderId="0" xfId="0" applyFont="1"/>
    <xf numFmtId="0" fontId="62" fillId="0" borderId="0" xfId="0" applyFont="1" applyProtection="1">
      <protection locked="0"/>
    </xf>
    <xf numFmtId="0" fontId="64" fillId="0" borderId="0" xfId="0" applyFont="1" applyAlignment="1" applyProtection="1">
      <alignment horizontal="justify" vertical="center" readingOrder="1"/>
      <protection locked="0"/>
    </xf>
    <xf numFmtId="165" fontId="0" fillId="0" borderId="5" xfId="0" applyNumberFormat="1" applyBorder="1"/>
    <xf numFmtId="2" fontId="64" fillId="0" borderId="0" xfId="0" applyNumberFormat="1" applyFont="1" applyAlignment="1" applyProtection="1">
      <alignment horizontal="justify" vertical="center" readingOrder="1"/>
      <protection locked="0"/>
    </xf>
    <xf numFmtId="0" fontId="64" fillId="0" borderId="0" xfId="0" applyFont="1" applyAlignment="1" applyProtection="1">
      <alignment horizontal="justify" vertical="top" readingOrder="1"/>
      <protection locked="0"/>
    </xf>
    <xf numFmtId="49" fontId="56" fillId="5" borderId="0" xfId="0" applyNumberFormat="1" applyFont="1" applyFill="1" applyAlignment="1">
      <alignment horizontal="center"/>
    </xf>
    <xf numFmtId="0" fontId="9" fillId="0" borderId="0" xfId="0" applyFont="1" applyAlignment="1">
      <alignment horizontal="center"/>
    </xf>
    <xf numFmtId="14" fontId="10" fillId="2" borderId="0" xfId="0" applyNumberFormat="1" applyFont="1" applyFill="1" applyAlignment="1">
      <alignment horizontal="center"/>
    </xf>
    <xf numFmtId="0" fontId="10" fillId="0" borderId="0" xfId="0" applyFont="1" applyAlignment="1">
      <alignment horizontal="left"/>
    </xf>
    <xf numFmtId="0" fontId="63" fillId="0" borderId="0" xfId="0" applyFont="1" applyAlignment="1">
      <alignment horizontal="center"/>
    </xf>
    <xf numFmtId="0" fontId="19" fillId="3" borderId="0" xfId="0" applyFont="1" applyFill="1" applyAlignment="1">
      <alignment horizontal="center"/>
    </xf>
    <xf numFmtId="0" fontId="20" fillId="3" borderId="0" xfId="0" applyFont="1" applyFill="1" applyAlignment="1">
      <alignment horizontal="center"/>
    </xf>
    <xf numFmtId="0" fontId="8" fillId="3" borderId="19" xfId="0" applyFont="1" applyFill="1" applyBorder="1" applyAlignment="1">
      <alignment horizontal="center"/>
    </xf>
    <xf numFmtId="0" fontId="21" fillId="3" borderId="0" xfId="0" applyFont="1" applyFill="1" applyAlignment="1">
      <alignment horizontal="center"/>
    </xf>
    <xf numFmtId="0" fontId="22" fillId="3" borderId="0" xfId="0" applyFont="1" applyFill="1" applyAlignment="1">
      <alignment horizontal="center"/>
    </xf>
    <xf numFmtId="0" fontId="15" fillId="3" borderId="0" xfId="0" applyFont="1" applyFill="1" applyAlignment="1">
      <alignment horizontal="center"/>
    </xf>
    <xf numFmtId="0" fontId="18" fillId="3" borderId="0" xfId="0" applyFont="1" applyFill="1" applyAlignment="1">
      <alignment horizontal="center"/>
    </xf>
    <xf numFmtId="0" fontId="19" fillId="0" borderId="0" xfId="0" applyFont="1" applyAlignment="1">
      <alignment horizontal="center"/>
    </xf>
    <xf numFmtId="0" fontId="20" fillId="0" borderId="0" xfId="0" applyFont="1" applyAlignment="1">
      <alignment horizontal="center"/>
    </xf>
    <xf numFmtId="0" fontId="6" fillId="3" borderId="18" xfId="0" applyFont="1" applyFill="1" applyBorder="1" applyAlignment="1">
      <alignment horizontal="center"/>
    </xf>
    <xf numFmtId="49" fontId="48" fillId="0" borderId="0" xfId="1" quotePrefix="1" applyNumberFormat="1" applyFont="1" applyAlignment="1" applyProtection="1">
      <alignment horizontal="center" vertical="center"/>
      <protection locked="0"/>
    </xf>
    <xf numFmtId="49" fontId="26" fillId="0" borderId="0" xfId="0" applyNumberFormat="1" applyFont="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48" fillId="0" borderId="0" xfId="1" applyNumberFormat="1" applyFont="1" applyAlignment="1" applyProtection="1">
      <alignment horizontal="center" vertical="center"/>
      <protection locked="0"/>
    </xf>
    <xf numFmtId="0" fontId="11" fillId="0" borderId="0" xfId="0" applyFont="1" applyAlignment="1">
      <alignment horizontal="center"/>
    </xf>
    <xf numFmtId="4" fontId="47" fillId="0" borderId="0" xfId="1" applyNumberFormat="1" applyFont="1" applyAlignment="1">
      <alignment horizontal="center"/>
    </xf>
    <xf numFmtId="4" fontId="49" fillId="0" borderId="0" xfId="1" applyNumberFormat="1" applyFont="1" applyAlignment="1">
      <alignment horizontal="center"/>
    </xf>
    <xf numFmtId="0" fontId="15" fillId="0" borderId="18" xfId="0" applyFont="1" applyBorder="1" applyAlignment="1">
      <alignment horizontal="center"/>
    </xf>
    <xf numFmtId="0" fontId="15"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27" fillId="0" borderId="25" xfId="0" applyFont="1" applyBorder="1" applyAlignment="1" applyProtection="1">
      <alignment horizontal="center" vertical="center"/>
      <protection locked="0"/>
    </xf>
    <xf numFmtId="0" fontId="30" fillId="0" borderId="10" xfId="0" applyFont="1" applyBorder="1" applyAlignment="1">
      <alignment horizontal="center" vertical="center" wrapText="1"/>
    </xf>
    <xf numFmtId="0" fontId="30" fillId="0" borderId="0" xfId="0" applyFont="1" applyAlignment="1">
      <alignment horizontal="center"/>
    </xf>
    <xf numFmtId="0" fontId="31" fillId="0" borderId="0" xfId="0" applyFont="1" applyAlignment="1">
      <alignment horizontal="center"/>
    </xf>
    <xf numFmtId="0" fontId="31" fillId="0" borderId="10" xfId="0" applyFont="1" applyBorder="1" applyAlignment="1">
      <alignment horizontal="center"/>
    </xf>
    <xf numFmtId="0" fontId="6" fillId="0" borderId="5" xfId="0" applyFont="1" applyBorder="1" applyAlignment="1">
      <alignment horizontal="left" indent="2"/>
    </xf>
    <xf numFmtId="0" fontId="32" fillId="0" borderId="0" xfId="0" applyFont="1" applyAlignment="1">
      <alignment horizontal="left" indent="2"/>
    </xf>
    <xf numFmtId="0" fontId="35" fillId="0" borderId="10" xfId="0" applyFont="1" applyBorder="1" applyAlignment="1">
      <alignment horizontal="left" indent="1"/>
    </xf>
    <xf numFmtId="0" fontId="23" fillId="0" borderId="0" xfId="0" applyFont="1" applyAlignment="1">
      <alignment horizontal="left" indent="1"/>
    </xf>
    <xf numFmtId="0" fontId="8" fillId="0" borderId="0" xfId="0" applyFont="1" applyAlignment="1">
      <alignment horizontal="center"/>
    </xf>
    <xf numFmtId="0" fontId="6" fillId="0" borderId="0" xfId="0" applyFont="1" applyAlignment="1">
      <alignment horizontal="center"/>
    </xf>
    <xf numFmtId="0" fontId="0" fillId="0" borderId="0" xfId="0" applyAlignment="1" applyProtection="1">
      <alignment horizontal="left" vertical="top"/>
      <protection locked="0"/>
    </xf>
    <xf numFmtId="0" fontId="6" fillId="0" borderId="0" xfId="0" applyFont="1" applyAlignment="1">
      <alignment horizontal="left"/>
    </xf>
    <xf numFmtId="0" fontId="16" fillId="0" borderId="0" xfId="0" applyFont="1" applyAlignment="1">
      <alignment horizontal="center"/>
    </xf>
    <xf numFmtId="0" fontId="44" fillId="0" borderId="0" xfId="0" applyFont="1" applyAlignment="1">
      <alignment horizontal="center"/>
    </xf>
    <xf numFmtId="0" fontId="44" fillId="0" borderId="0" xfId="0" applyFont="1" applyAlignment="1" applyProtection="1">
      <alignment horizontal="center"/>
      <protection locked="0"/>
    </xf>
    <xf numFmtId="0" fontId="45" fillId="0" borderId="0" xfId="0" applyFont="1" applyAlignment="1">
      <alignment horizontal="center"/>
    </xf>
    <xf numFmtId="0" fontId="11" fillId="0" borderId="0" xfId="0" applyFont="1" applyAlignment="1" applyProtection="1">
      <alignment horizontal="center"/>
      <protection locked="0"/>
    </xf>
    <xf numFmtId="0" fontId="6" fillId="0" borderId="0" xfId="0" applyFont="1" applyAlignment="1" applyProtection="1">
      <alignment horizontal="center"/>
      <protection locked="0"/>
    </xf>
    <xf numFmtId="165" fontId="0" fillId="0" borderId="0" xfId="0" applyNumberFormat="1" applyBorder="1"/>
  </cellXfs>
  <cellStyles count="4">
    <cellStyle name="Comma" xfId="3" builtinId="3"/>
    <cellStyle name="Normal" xfId="0" builtinId="0"/>
    <cellStyle name="Normal 2" xfId="1" xr:uid="{00000000-0005-0000-0000-000001000000}"/>
    <cellStyle name="Percent" xfId="2" builtinId="5"/>
  </cellStyles>
  <dxfs count="2">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onnections" Target="connection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1</xdr:row>
      <xdr:rowOff>53340</xdr:rowOff>
    </xdr:from>
    <xdr:to>
      <xdr:col>2</xdr:col>
      <xdr:colOff>1120140</xdr:colOff>
      <xdr:row>8</xdr:row>
      <xdr:rowOff>36014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780" y="236220"/>
          <a:ext cx="1249680" cy="126283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D138"/>
  <sheetViews>
    <sheetView zoomScaleNormal="100" zoomScaleSheetLayoutView="100" workbookViewId="0">
      <pane ySplit="3" topLeftCell="A4" activePane="bottomLeft" state="frozen"/>
      <selection activeCell="C8" sqref="C8"/>
      <selection pane="bottomLeft" activeCell="A2" sqref="A2:B2"/>
    </sheetView>
  </sheetViews>
  <sheetFormatPr defaultRowHeight="15" x14ac:dyDescent="0.25"/>
  <cols>
    <col min="1" max="1" width="5.28515625" customWidth="1"/>
    <col min="2" max="2" width="6.85546875" customWidth="1"/>
    <col min="3" max="3" width="11.140625" customWidth="1"/>
    <col min="4" max="4" width="86.85546875" customWidth="1"/>
  </cols>
  <sheetData>
    <row r="1" spans="1:4" x14ac:dyDescent="0.25">
      <c r="A1" s="258" t="s">
        <v>383</v>
      </c>
      <c r="B1" s="258"/>
      <c r="C1" s="258"/>
      <c r="D1" s="258"/>
    </row>
    <row r="2" spans="1:4" x14ac:dyDescent="0.25">
      <c r="A2" s="259">
        <v>46162</v>
      </c>
      <c r="B2" s="259"/>
      <c r="C2" s="103" t="s">
        <v>528</v>
      </c>
    </row>
    <row r="3" spans="1:4" ht="26.25" x14ac:dyDescent="0.4">
      <c r="A3" s="257" t="s">
        <v>767</v>
      </c>
      <c r="B3" s="257"/>
      <c r="C3" s="257"/>
      <c r="D3" s="257"/>
    </row>
    <row r="4" spans="1:4" x14ac:dyDescent="0.25">
      <c r="A4" s="13" t="s">
        <v>513</v>
      </c>
    </row>
    <row r="5" spans="1:4" x14ac:dyDescent="0.25">
      <c r="A5" s="92" t="s">
        <v>4</v>
      </c>
      <c r="B5" t="s">
        <v>73</v>
      </c>
    </row>
    <row r="6" spans="1:4" x14ac:dyDescent="0.25">
      <c r="A6" s="92"/>
      <c r="B6" t="s">
        <v>610</v>
      </c>
    </row>
    <row r="7" spans="1:4" x14ac:dyDescent="0.25">
      <c r="A7" s="92"/>
      <c r="B7" t="s">
        <v>612</v>
      </c>
    </row>
    <row r="8" spans="1:4" x14ac:dyDescent="0.25">
      <c r="A8" s="92"/>
      <c r="B8" t="s">
        <v>611</v>
      </c>
    </row>
    <row r="9" spans="1:4" x14ac:dyDescent="0.25">
      <c r="A9" s="93" t="s">
        <v>5</v>
      </c>
      <c r="B9" t="s">
        <v>747</v>
      </c>
    </row>
    <row r="10" spans="1:4" x14ac:dyDescent="0.25">
      <c r="A10" s="93" t="s">
        <v>53</v>
      </c>
      <c r="B10" t="s">
        <v>624</v>
      </c>
    </row>
    <row r="11" spans="1:4" x14ac:dyDescent="0.25">
      <c r="A11" s="93" t="s">
        <v>54</v>
      </c>
      <c r="B11" t="s">
        <v>625</v>
      </c>
    </row>
    <row r="12" spans="1:4" x14ac:dyDescent="0.25">
      <c r="A12" s="93" t="s">
        <v>69</v>
      </c>
      <c r="B12" t="s">
        <v>748</v>
      </c>
    </row>
    <row r="13" spans="1:4" x14ac:dyDescent="0.25">
      <c r="A13" s="93"/>
      <c r="B13" t="s">
        <v>841</v>
      </c>
    </row>
    <row r="14" spans="1:4" x14ac:dyDescent="0.25">
      <c r="A14" s="93"/>
      <c r="B14" t="s">
        <v>749</v>
      </c>
    </row>
    <row r="15" spans="1:4" x14ac:dyDescent="0.25">
      <c r="A15" s="93" t="s">
        <v>70</v>
      </c>
      <c r="B15" t="s">
        <v>630</v>
      </c>
    </row>
    <row r="16" spans="1:4" x14ac:dyDescent="0.25">
      <c r="A16" s="93" t="s">
        <v>95</v>
      </c>
      <c r="B16" t="s">
        <v>626</v>
      </c>
    </row>
    <row r="17" spans="1:3" x14ac:dyDescent="0.25">
      <c r="B17" t="s">
        <v>842</v>
      </c>
    </row>
    <row r="18" spans="1:3" x14ac:dyDescent="0.25">
      <c r="A18" s="93" t="s">
        <v>501</v>
      </c>
      <c r="B18" t="s">
        <v>631</v>
      </c>
    </row>
    <row r="19" spans="1:3" x14ac:dyDescent="0.25">
      <c r="A19" s="93" t="s">
        <v>311</v>
      </c>
      <c r="B19" t="s">
        <v>627</v>
      </c>
    </row>
    <row r="20" spans="1:3" x14ac:dyDescent="0.25">
      <c r="A20" s="93"/>
      <c r="B20" t="s">
        <v>613</v>
      </c>
    </row>
    <row r="21" spans="1:3" x14ac:dyDescent="0.25">
      <c r="A21" s="93"/>
      <c r="B21" t="s">
        <v>312</v>
      </c>
      <c r="C21" t="s">
        <v>632</v>
      </c>
    </row>
    <row r="22" spans="1:3" x14ac:dyDescent="0.25">
      <c r="A22" s="93"/>
      <c r="B22" t="s">
        <v>313</v>
      </c>
      <c r="C22" t="s">
        <v>633</v>
      </c>
    </row>
    <row r="23" spans="1:3" x14ac:dyDescent="0.25">
      <c r="A23" s="93"/>
      <c r="C23" t="s">
        <v>634</v>
      </c>
    </row>
    <row r="24" spans="1:3" x14ac:dyDescent="0.25">
      <c r="A24" s="93"/>
      <c r="B24" t="s">
        <v>314</v>
      </c>
      <c r="C24" t="s">
        <v>750</v>
      </c>
    </row>
    <row r="25" spans="1:3" x14ac:dyDescent="0.25">
      <c r="A25" s="93"/>
      <c r="B25" t="s">
        <v>315</v>
      </c>
      <c r="C25" t="s">
        <v>614</v>
      </c>
    </row>
    <row r="26" spans="1:3" x14ac:dyDescent="0.25">
      <c r="A26" s="93"/>
      <c r="C26" t="s">
        <v>615</v>
      </c>
    </row>
    <row r="27" spans="1:3" x14ac:dyDescent="0.25">
      <c r="A27" s="93"/>
      <c r="B27" t="s">
        <v>316</v>
      </c>
      <c r="C27" t="s">
        <v>791</v>
      </c>
    </row>
    <row r="28" spans="1:3" x14ac:dyDescent="0.25">
      <c r="C28" t="s">
        <v>792</v>
      </c>
    </row>
    <row r="29" spans="1:3" x14ac:dyDescent="0.25">
      <c r="A29" s="93"/>
      <c r="B29" t="s">
        <v>317</v>
      </c>
      <c r="C29" t="s">
        <v>628</v>
      </c>
    </row>
    <row r="30" spans="1:3" x14ac:dyDescent="0.25">
      <c r="C30" t="s">
        <v>629</v>
      </c>
    </row>
    <row r="31" spans="1:3" x14ac:dyDescent="0.25">
      <c r="B31" t="s">
        <v>789</v>
      </c>
      <c r="C31" t="s">
        <v>790</v>
      </c>
    </row>
    <row r="32" spans="1:3" x14ac:dyDescent="0.25">
      <c r="A32" s="93" t="s">
        <v>318</v>
      </c>
      <c r="B32" s="9" t="s">
        <v>751</v>
      </c>
    </row>
    <row r="33" spans="1:4" x14ac:dyDescent="0.25">
      <c r="A33" s="93" t="s">
        <v>319</v>
      </c>
      <c r="B33" s="9" t="s">
        <v>320</v>
      </c>
    </row>
    <row r="34" spans="1:4" x14ac:dyDescent="0.25">
      <c r="A34" s="93"/>
      <c r="B34" s="9" t="s">
        <v>321</v>
      </c>
    </row>
    <row r="35" spans="1:4" x14ac:dyDescent="0.25">
      <c r="A35" s="125" t="s">
        <v>322</v>
      </c>
      <c r="B35" s="127" t="s">
        <v>616</v>
      </c>
      <c r="C35" s="126"/>
      <c r="D35" s="126"/>
    </row>
    <row r="36" spans="1:4" x14ac:dyDescent="0.25">
      <c r="A36" s="126"/>
      <c r="B36" s="127" t="s">
        <v>617</v>
      </c>
      <c r="C36" s="126"/>
      <c r="D36" s="126"/>
    </row>
    <row r="37" spans="1:4" x14ac:dyDescent="0.25">
      <c r="A37" s="93" t="s">
        <v>324</v>
      </c>
      <c r="B37" s="9" t="s">
        <v>325</v>
      </c>
    </row>
    <row r="38" spans="1:4" ht="6" customHeight="1" x14ac:dyDescent="0.25">
      <c r="A38" s="14" t="s">
        <v>525</v>
      </c>
    </row>
    <row r="39" spans="1:4" x14ac:dyDescent="0.25">
      <c r="A39" s="13" t="s">
        <v>505</v>
      </c>
      <c r="B39" s="13"/>
    </row>
    <row r="40" spans="1:4" x14ac:dyDescent="0.25">
      <c r="A40" s="94" t="s">
        <v>4</v>
      </c>
      <c r="B40" t="s">
        <v>72</v>
      </c>
    </row>
    <row r="41" spans="1:4" x14ac:dyDescent="0.25">
      <c r="A41" s="94" t="s">
        <v>5</v>
      </c>
      <c r="B41" t="s">
        <v>503</v>
      </c>
    </row>
    <row r="42" spans="1:4" x14ac:dyDescent="0.25">
      <c r="A42" s="94"/>
      <c r="B42" t="s">
        <v>74</v>
      </c>
    </row>
    <row r="43" spans="1:4" x14ac:dyDescent="0.25">
      <c r="A43" s="94" t="s">
        <v>53</v>
      </c>
      <c r="B43" t="s">
        <v>618</v>
      </c>
    </row>
    <row r="44" spans="1:4" x14ac:dyDescent="0.25">
      <c r="A44" s="94" t="s">
        <v>54</v>
      </c>
      <c r="B44" s="95" t="s">
        <v>619</v>
      </c>
    </row>
    <row r="45" spans="1:4" x14ac:dyDescent="0.25">
      <c r="A45" s="9"/>
      <c r="B45" s="95" t="s">
        <v>620</v>
      </c>
    </row>
    <row r="46" spans="1:4" ht="6" customHeight="1" x14ac:dyDescent="0.25"/>
    <row r="47" spans="1:4" x14ac:dyDescent="0.25">
      <c r="A47" s="13" t="s">
        <v>502</v>
      </c>
      <c r="B47" s="9"/>
    </row>
    <row r="48" spans="1:4" x14ac:dyDescent="0.25">
      <c r="A48" s="94" t="s">
        <v>4</v>
      </c>
      <c r="B48" t="s">
        <v>504</v>
      </c>
    </row>
    <row r="49" spans="1:2" x14ac:dyDescent="0.25">
      <c r="A49" s="94" t="s">
        <v>5</v>
      </c>
      <c r="B49" t="s">
        <v>764</v>
      </c>
    </row>
    <row r="50" spans="1:2" x14ac:dyDescent="0.25">
      <c r="B50" t="s">
        <v>765</v>
      </c>
    </row>
    <row r="51" spans="1:2" x14ac:dyDescent="0.25">
      <c r="A51" s="94" t="s">
        <v>53</v>
      </c>
      <c r="B51" t="s">
        <v>511</v>
      </c>
    </row>
    <row r="52" spans="1:2" x14ac:dyDescent="0.25">
      <c r="A52" s="9"/>
      <c r="B52" s="9" t="s">
        <v>512</v>
      </c>
    </row>
    <row r="53" spans="1:2" ht="6" customHeight="1" x14ac:dyDescent="0.25"/>
    <row r="54" spans="1:2" x14ac:dyDescent="0.25">
      <c r="A54" s="13" t="s">
        <v>621</v>
      </c>
      <c r="B54" s="13"/>
    </row>
    <row r="55" spans="1:2" x14ac:dyDescent="0.25">
      <c r="A55" s="94" t="s">
        <v>4</v>
      </c>
      <c r="B55" t="s">
        <v>622</v>
      </c>
    </row>
    <row r="56" spans="1:2" x14ac:dyDescent="0.25">
      <c r="A56" s="94" t="s">
        <v>5</v>
      </c>
      <c r="B56" t="s">
        <v>623</v>
      </c>
    </row>
    <row r="57" spans="1:2" x14ac:dyDescent="0.25">
      <c r="A57" s="94" t="s">
        <v>53</v>
      </c>
      <c r="B57" t="s">
        <v>752</v>
      </c>
    </row>
    <row r="58" spans="1:2" ht="6" customHeight="1" x14ac:dyDescent="0.25"/>
    <row r="59" spans="1:2" x14ac:dyDescent="0.25">
      <c r="A59" s="13" t="s">
        <v>374</v>
      </c>
      <c r="B59" s="13"/>
    </row>
    <row r="60" spans="1:2" x14ac:dyDescent="0.25">
      <c r="A60" s="94" t="s">
        <v>4</v>
      </c>
      <c r="B60" s="176" t="s">
        <v>848</v>
      </c>
    </row>
    <row r="61" spans="1:2" x14ac:dyDescent="0.25">
      <c r="A61" s="94"/>
      <c r="B61" s="176" t="s">
        <v>937</v>
      </c>
    </row>
    <row r="62" spans="1:2" x14ac:dyDescent="0.25">
      <c r="A62" s="94"/>
      <c r="B62" s="251" t="s">
        <v>936</v>
      </c>
    </row>
    <row r="63" spans="1:2" x14ac:dyDescent="0.25">
      <c r="A63" s="94" t="s">
        <v>5</v>
      </c>
      <c r="B63" t="s">
        <v>375</v>
      </c>
    </row>
    <row r="64" spans="1:2" x14ac:dyDescent="0.25">
      <c r="A64" s="14"/>
      <c r="B64" t="s">
        <v>376</v>
      </c>
    </row>
    <row r="65" spans="1:2" ht="6" customHeight="1" x14ac:dyDescent="0.25">
      <c r="A65" s="14"/>
    </row>
    <row r="66" spans="1:2" x14ac:dyDescent="0.25">
      <c r="A66" s="13" t="s">
        <v>915</v>
      </c>
      <c r="B66" s="13"/>
    </row>
    <row r="67" spans="1:2" x14ac:dyDescent="0.25">
      <c r="A67" s="94" t="s">
        <v>4</v>
      </c>
      <c r="B67" t="s">
        <v>940</v>
      </c>
    </row>
    <row r="68" spans="1:2" x14ac:dyDescent="0.25">
      <c r="A68" s="94" t="s">
        <v>5</v>
      </c>
      <c r="B68" t="s">
        <v>941</v>
      </c>
    </row>
    <row r="69" spans="1:2" ht="6" customHeight="1" x14ac:dyDescent="0.25"/>
    <row r="70" spans="1:2" x14ac:dyDescent="0.25">
      <c r="A70" s="13" t="s">
        <v>377</v>
      </c>
      <c r="B70" s="13"/>
    </row>
    <row r="71" spans="1:2" x14ac:dyDescent="0.25">
      <c r="A71" s="94" t="s">
        <v>4</v>
      </c>
      <c r="B71" t="s">
        <v>852</v>
      </c>
    </row>
    <row r="72" spans="1:2" x14ac:dyDescent="0.25">
      <c r="A72" s="14"/>
      <c r="B72" t="s">
        <v>853</v>
      </c>
    </row>
    <row r="73" spans="1:2" x14ac:dyDescent="0.25">
      <c r="A73" s="94" t="s">
        <v>5</v>
      </c>
      <c r="B73" t="s">
        <v>854</v>
      </c>
    </row>
    <row r="74" spans="1:2" hidden="1" x14ac:dyDescent="0.25">
      <c r="A74" s="94" t="s">
        <v>53</v>
      </c>
      <c r="B74" t="s">
        <v>850</v>
      </c>
    </row>
    <row r="75" spans="1:2" x14ac:dyDescent="0.25">
      <c r="A75" s="94"/>
      <c r="B75" t="s">
        <v>851</v>
      </c>
    </row>
    <row r="76" spans="1:2" ht="6" customHeight="1" x14ac:dyDescent="0.25"/>
    <row r="77" spans="1:2" x14ac:dyDescent="0.25">
      <c r="A77" s="13" t="s">
        <v>378</v>
      </c>
      <c r="B77" s="13"/>
    </row>
    <row r="78" spans="1:2" x14ac:dyDescent="0.25">
      <c r="A78" s="94" t="s">
        <v>4</v>
      </c>
      <c r="B78" t="s">
        <v>852</v>
      </c>
    </row>
    <row r="79" spans="1:2" x14ac:dyDescent="0.25">
      <c r="A79" s="14"/>
      <c r="B79" t="s">
        <v>853</v>
      </c>
    </row>
    <row r="80" spans="1:2" x14ac:dyDescent="0.25">
      <c r="A80" s="94" t="s">
        <v>5</v>
      </c>
      <c r="B80" t="s">
        <v>855</v>
      </c>
    </row>
    <row r="81" spans="1:2" x14ac:dyDescent="0.25">
      <c r="A81" s="94" t="s">
        <v>53</v>
      </c>
      <c r="B81" t="s">
        <v>753</v>
      </c>
    </row>
    <row r="82" spans="1:2" ht="6" customHeight="1" x14ac:dyDescent="0.25"/>
    <row r="83" spans="1:2" x14ac:dyDescent="0.25">
      <c r="A83" s="13" t="s">
        <v>412</v>
      </c>
    </row>
    <row r="84" spans="1:2" x14ac:dyDescent="0.25">
      <c r="A84" s="94" t="s">
        <v>4</v>
      </c>
      <c r="B84" t="s">
        <v>756</v>
      </c>
    </row>
    <row r="85" spans="1:2" x14ac:dyDescent="0.25">
      <c r="A85" s="94"/>
      <c r="B85" t="s">
        <v>755</v>
      </c>
    </row>
    <row r="86" spans="1:2" ht="6" customHeight="1" x14ac:dyDescent="0.25"/>
    <row r="87" spans="1:2" x14ac:dyDescent="0.25">
      <c r="A87" s="13" t="s">
        <v>384</v>
      </c>
    </row>
    <row r="88" spans="1:2" x14ac:dyDescent="0.25">
      <c r="A88" s="94" t="s">
        <v>4</v>
      </c>
      <c r="B88" t="s">
        <v>387</v>
      </c>
    </row>
    <row r="89" spans="1:2" x14ac:dyDescent="0.25">
      <c r="A89" s="94" t="s">
        <v>5</v>
      </c>
      <c r="B89" t="s">
        <v>757</v>
      </c>
    </row>
    <row r="90" spans="1:2" x14ac:dyDescent="0.25">
      <c r="B90" t="s">
        <v>758</v>
      </c>
    </row>
    <row r="91" spans="1:2" x14ac:dyDescent="0.25">
      <c r="A91" s="94" t="s">
        <v>53</v>
      </c>
      <c r="B91" t="s">
        <v>386</v>
      </c>
    </row>
    <row r="92" spans="1:2" x14ac:dyDescent="0.25">
      <c r="A92" s="94"/>
      <c r="B92" t="s">
        <v>385</v>
      </c>
    </row>
    <row r="93" spans="1:2" ht="6" customHeight="1" x14ac:dyDescent="0.25"/>
    <row r="94" spans="1:2" x14ac:dyDescent="0.25">
      <c r="A94" s="13" t="s">
        <v>856</v>
      </c>
    </row>
    <row r="95" spans="1:2" x14ac:dyDescent="0.25">
      <c r="A95" s="94" t="s">
        <v>4</v>
      </c>
      <c r="B95" t="s">
        <v>379</v>
      </c>
    </row>
    <row r="96" spans="1:2" x14ac:dyDescent="0.25">
      <c r="B96" t="s">
        <v>380</v>
      </c>
    </row>
    <row r="97" spans="1:2" x14ac:dyDescent="0.25">
      <c r="A97" s="94" t="s">
        <v>5</v>
      </c>
      <c r="B97" t="s">
        <v>817</v>
      </c>
    </row>
    <row r="98" spans="1:2" x14ac:dyDescent="0.25">
      <c r="B98" t="s">
        <v>816</v>
      </c>
    </row>
    <row r="99" spans="1:2" x14ac:dyDescent="0.25">
      <c r="A99" s="94" t="s">
        <v>53</v>
      </c>
      <c r="B99" t="s">
        <v>381</v>
      </c>
    </row>
    <row r="100" spans="1:2" x14ac:dyDescent="0.25">
      <c r="A100" s="94" t="s">
        <v>793</v>
      </c>
      <c r="B100" s="9" t="s">
        <v>382</v>
      </c>
    </row>
    <row r="101" spans="1:2" x14ac:dyDescent="0.25">
      <c r="A101" s="9"/>
      <c r="B101" s="9" t="s">
        <v>754</v>
      </c>
    </row>
    <row r="102" spans="1:2" x14ac:dyDescent="0.25">
      <c r="A102" s="94" t="s">
        <v>69</v>
      </c>
      <c r="B102" s="9" t="s">
        <v>809</v>
      </c>
    </row>
    <row r="103" spans="1:2" x14ac:dyDescent="0.25">
      <c r="A103" s="94"/>
      <c r="B103" s="9" t="s">
        <v>810</v>
      </c>
    </row>
    <row r="104" spans="1:2" x14ac:dyDescent="0.25">
      <c r="A104" s="94"/>
      <c r="B104" s="9" t="s">
        <v>811</v>
      </c>
    </row>
    <row r="105" spans="1:2" x14ac:dyDescent="0.25">
      <c r="A105" s="94" t="s">
        <v>70</v>
      </c>
      <c r="B105" s="9" t="s">
        <v>795</v>
      </c>
    </row>
    <row r="106" spans="1:2" x14ac:dyDescent="0.25">
      <c r="A106" s="9"/>
      <c r="B106" s="9" t="s">
        <v>794</v>
      </c>
    </row>
    <row r="107" spans="1:2" ht="6" customHeight="1" x14ac:dyDescent="0.25">
      <c r="A107" s="9"/>
      <c r="B107" s="9"/>
    </row>
    <row r="108" spans="1:2" x14ac:dyDescent="0.25">
      <c r="A108" s="13" t="s">
        <v>500</v>
      </c>
    </row>
    <row r="109" spans="1:2" x14ac:dyDescent="0.25">
      <c r="A109" s="94" t="s">
        <v>4</v>
      </c>
      <c r="B109" t="s">
        <v>759</v>
      </c>
    </row>
    <row r="110" spans="1:2" x14ac:dyDescent="0.25">
      <c r="A110" s="9"/>
      <c r="B110" s="9" t="s">
        <v>760</v>
      </c>
    </row>
    <row r="111" spans="1:2" ht="6" customHeight="1" x14ac:dyDescent="0.25">
      <c r="A111" s="9"/>
      <c r="B111" s="9"/>
    </row>
    <row r="112" spans="1:2" x14ac:dyDescent="0.25">
      <c r="A112" s="13" t="s">
        <v>873</v>
      </c>
    </row>
    <row r="113" spans="1:2" x14ac:dyDescent="0.25">
      <c r="A113" s="94" t="s">
        <v>4</v>
      </c>
      <c r="B113" t="s">
        <v>875</v>
      </c>
    </row>
    <row r="114" spans="1:2" x14ac:dyDescent="0.25">
      <c r="A114" s="9"/>
      <c r="B114" s="9" t="s">
        <v>876</v>
      </c>
    </row>
    <row r="115" spans="1:2" x14ac:dyDescent="0.25">
      <c r="A115" s="94" t="s">
        <v>5</v>
      </c>
      <c r="B115" s="9" t="s">
        <v>877</v>
      </c>
    </row>
    <row r="116" spans="1:2" x14ac:dyDescent="0.25">
      <c r="A116" s="94" t="s">
        <v>53</v>
      </c>
      <c r="B116" s="9" t="s">
        <v>878</v>
      </c>
    </row>
    <row r="117" spans="1:2" x14ac:dyDescent="0.25">
      <c r="A117" s="94"/>
      <c r="B117" s="9" t="s">
        <v>879</v>
      </c>
    </row>
    <row r="118" spans="1:2" ht="6" customHeight="1" x14ac:dyDescent="0.25">
      <c r="A118" s="9"/>
      <c r="B118" s="9"/>
    </row>
    <row r="119" spans="1:2" x14ac:dyDescent="0.25">
      <c r="A119" s="13" t="s">
        <v>513</v>
      </c>
    </row>
    <row r="120" spans="1:2" x14ac:dyDescent="0.25">
      <c r="A120" s="98" t="s">
        <v>4</v>
      </c>
      <c r="B120" s="99" t="s">
        <v>874</v>
      </c>
    </row>
    <row r="121" spans="1:2" x14ac:dyDescent="0.25">
      <c r="A121" s="100"/>
      <c r="B121" s="100" t="s">
        <v>761</v>
      </c>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2" x14ac:dyDescent="0.25">
      <c r="A129" s="9"/>
      <c r="B129" s="9"/>
    </row>
    <row r="130" spans="1:2" x14ac:dyDescent="0.25">
      <c r="A130" s="9"/>
      <c r="B130" s="9"/>
    </row>
    <row r="131" spans="1:2" x14ac:dyDescent="0.25">
      <c r="A131" s="9"/>
      <c r="B131" s="9"/>
    </row>
    <row r="132" spans="1:2" x14ac:dyDescent="0.25">
      <c r="A132" s="9"/>
      <c r="B132" s="9"/>
    </row>
    <row r="133" spans="1:2" x14ac:dyDescent="0.25">
      <c r="A133" s="9"/>
      <c r="B133" s="9"/>
    </row>
    <row r="134" spans="1:2" x14ac:dyDescent="0.25">
      <c r="A134" s="9"/>
      <c r="B134" s="9"/>
    </row>
    <row r="135" spans="1:2" x14ac:dyDescent="0.25">
      <c r="A135" s="9"/>
      <c r="B135" s="9"/>
    </row>
    <row r="136" spans="1:2" x14ac:dyDescent="0.25">
      <c r="A136" s="9"/>
      <c r="B136" s="9"/>
    </row>
    <row r="137" spans="1:2" x14ac:dyDescent="0.25">
      <c r="A137" s="9"/>
      <c r="B137" s="9"/>
    </row>
    <row r="138" spans="1:2" x14ac:dyDescent="0.25">
      <c r="A138" s="9"/>
      <c r="B138" s="9"/>
    </row>
  </sheetData>
  <sheetProtection algorithmName="SHA-512" hashValue="mqBZ+TlswRGh0yhVDlNatY3VNj+UfIBBZMJNY6dF9Bmkm+vL8+K0jWJJUACzM3VfvbYjD0WkijSBvSO8MD4MrA==" saltValue="lDEWzxpfkDbiQ7hZv5vkpQ==" spinCount="100000" sheet="1" objects="1" scenarios="1"/>
  <mergeCells count="3">
    <mergeCell ref="A3:D3"/>
    <mergeCell ref="A1:D1"/>
    <mergeCell ref="A2:B2"/>
  </mergeCells>
  <printOptions horizontalCentered="1"/>
  <pageMargins left="0.51181102362204722" right="0.11811023622047245" top="0.74803149606299213" bottom="0.74803149606299213" header="0.31496062992125984" footer="0.31496062992125984"/>
  <pageSetup paperSize="9" scale="88" fitToHeight="0" orientation="portrait" r:id="rId1"/>
  <headerFooter>
    <oddFooter>&amp;R&amp;A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tabColor rgb="FF92D050"/>
    <pageSetUpPr fitToPage="1"/>
  </sheetPr>
  <dimension ref="A1:H250"/>
  <sheetViews>
    <sheetView view="pageBreakPreview" topLeftCell="A214" zoomScaleNormal="100" zoomScaleSheetLayoutView="100" workbookViewId="0">
      <selection activeCell="E232" sqref="E232"/>
    </sheetView>
  </sheetViews>
  <sheetFormatPr defaultRowHeight="15" x14ac:dyDescent="0.25"/>
  <cols>
    <col min="1" max="1" width="4.5703125" bestFit="1" customWidth="1"/>
    <col min="2" max="2" width="36.28515625" customWidth="1"/>
    <col min="3" max="3" width="12.140625" bestFit="1" customWidth="1"/>
    <col min="4" max="4" width="13.140625" bestFit="1" customWidth="1"/>
    <col min="5" max="5" width="13.28515625" customWidth="1"/>
    <col min="6" max="6" width="15.5703125" customWidth="1"/>
    <col min="7" max="7" width="13.5703125" customWidth="1"/>
    <col min="8" max="8" width="12.5703125" bestFit="1" customWidth="1"/>
  </cols>
  <sheetData>
    <row r="1" spans="1:8" ht="15.75" x14ac:dyDescent="0.25">
      <c r="A1" s="276" t="str">
        <f>"CONGREGATION (GEMEENTE): "&amp;INSETTE!B3</f>
        <v>CONGREGATION (GEMEENTE): gemeente</v>
      </c>
      <c r="B1" s="276"/>
      <c r="C1" s="276"/>
      <c r="D1" s="276"/>
      <c r="E1" s="276"/>
      <c r="F1" s="276"/>
      <c r="G1" s="276"/>
      <c r="H1" s="276"/>
    </row>
    <row r="2" spans="1:8" x14ac:dyDescent="0.25">
      <c r="A2" s="294" t="s">
        <v>635</v>
      </c>
      <c r="B2" s="294"/>
      <c r="C2" s="294"/>
      <c r="D2" s="294"/>
      <c r="E2" s="294"/>
      <c r="F2" s="294"/>
      <c r="G2" s="294"/>
      <c r="H2" s="294"/>
    </row>
    <row r="3" spans="1:8" ht="4.5" customHeight="1" x14ac:dyDescent="0.25"/>
    <row r="4" spans="1:8" x14ac:dyDescent="0.25">
      <c r="A4" s="1" t="s">
        <v>710</v>
      </c>
      <c r="B4" s="1" t="s">
        <v>636</v>
      </c>
      <c r="H4" s="167" t="str">
        <f>INSETTE!$B$16</f>
        <v>28 FEBRUARIE 2026</v>
      </c>
    </row>
    <row r="5" spans="1:8" ht="60" x14ac:dyDescent="0.25">
      <c r="B5" s="128" t="s">
        <v>637</v>
      </c>
      <c r="C5" s="129" t="s">
        <v>702</v>
      </c>
      <c r="D5" s="129" t="s">
        <v>703</v>
      </c>
      <c r="E5" s="129" t="s">
        <v>704</v>
      </c>
      <c r="F5" s="129" t="s">
        <v>638</v>
      </c>
      <c r="G5" s="129" t="s">
        <v>639</v>
      </c>
      <c r="H5" s="129" t="s">
        <v>706</v>
      </c>
    </row>
    <row r="6" spans="1:8" x14ac:dyDescent="0.25">
      <c r="B6" s="166" t="str">
        <f>'FIXED ASSETS WS'!B9</f>
        <v>Description (Beskrywing)</v>
      </c>
      <c r="C6" s="130">
        <f>'FIXED ASSETS WS'!C10</f>
        <v>0</v>
      </c>
      <c r="D6" s="130">
        <f>'FIXED ASSETS WS'!C11</f>
        <v>0</v>
      </c>
      <c r="E6" s="130">
        <f>'FIXED ASSETS WS'!C12</f>
        <v>0</v>
      </c>
      <c r="F6" s="130">
        <f>'FIXED ASSETS WS'!C13</f>
        <v>0</v>
      </c>
      <c r="G6" s="130">
        <f>'FIXED ASSETS WS'!C14</f>
        <v>0</v>
      </c>
      <c r="H6" s="130">
        <f t="shared" ref="H6:H11" si="0">SUM(C6:G6)</f>
        <v>0</v>
      </c>
    </row>
    <row r="7" spans="1:8" x14ac:dyDescent="0.25">
      <c r="B7" s="166" t="str">
        <f>'FIXED ASSETS WS'!B19</f>
        <v>Description (Beskrywing)</v>
      </c>
      <c r="C7" s="130">
        <f>'FIXED ASSETS WS'!C20</f>
        <v>0</v>
      </c>
      <c r="D7" s="130">
        <f>'FIXED ASSETS WS'!C21</f>
        <v>0</v>
      </c>
      <c r="E7" s="130">
        <f>'FIXED ASSETS WS'!C22</f>
        <v>0</v>
      </c>
      <c r="F7" s="130">
        <f>'FIXED ASSETS WS'!C23</f>
        <v>0</v>
      </c>
      <c r="G7" s="130">
        <f>'FIXED ASSETS WS'!C24</f>
        <v>0</v>
      </c>
      <c r="H7" s="130">
        <f t="shared" si="0"/>
        <v>0</v>
      </c>
    </row>
    <row r="8" spans="1:8" x14ac:dyDescent="0.25">
      <c r="B8" s="166" t="str">
        <f>'FIXED ASSETS WS'!B29</f>
        <v>Description (Beskrywing)</v>
      </c>
      <c r="C8" s="130">
        <f>'FIXED ASSETS WS'!C30</f>
        <v>0</v>
      </c>
      <c r="D8" s="130">
        <f>'FIXED ASSETS WS'!C31</f>
        <v>0</v>
      </c>
      <c r="E8" s="130">
        <f>'FIXED ASSETS WS'!C32</f>
        <v>0</v>
      </c>
      <c r="F8" s="130">
        <f>'FIXED ASSETS WS'!C33</f>
        <v>0</v>
      </c>
      <c r="G8" s="130">
        <f>'FIXED ASSETS WS'!C34</f>
        <v>0</v>
      </c>
      <c r="H8" s="130">
        <f t="shared" si="0"/>
        <v>0</v>
      </c>
    </row>
    <row r="9" spans="1:8" x14ac:dyDescent="0.25">
      <c r="B9" s="166" t="str">
        <f>'FIXED ASSETS WS'!B39</f>
        <v>Description (Beskrywing)</v>
      </c>
      <c r="C9" s="130">
        <f>'FIXED ASSETS WS'!C40</f>
        <v>0</v>
      </c>
      <c r="D9" s="130">
        <f>'FIXED ASSETS WS'!C41</f>
        <v>0</v>
      </c>
      <c r="E9" s="130">
        <f>'FIXED ASSETS WS'!C42</f>
        <v>0</v>
      </c>
      <c r="F9" s="130">
        <f>'FIXED ASSETS WS'!C43</f>
        <v>0</v>
      </c>
      <c r="G9" s="130">
        <f>'FIXED ASSETS WS'!C44</f>
        <v>0</v>
      </c>
      <c r="H9" s="130">
        <f t="shared" si="0"/>
        <v>0</v>
      </c>
    </row>
    <row r="10" spans="1:8" x14ac:dyDescent="0.25">
      <c r="B10" s="166" t="str">
        <f>'FIXED ASSETS WS'!B49</f>
        <v>Description (Beskrywing)</v>
      </c>
      <c r="C10" s="130">
        <f>'FIXED ASSETS WS'!C50</f>
        <v>0</v>
      </c>
      <c r="D10" s="130">
        <f>'FIXED ASSETS WS'!C51</f>
        <v>0</v>
      </c>
      <c r="E10" s="130">
        <f>'FIXED ASSETS WS'!C52</f>
        <v>0</v>
      </c>
      <c r="F10" s="130">
        <f>'FIXED ASSETS WS'!C53</f>
        <v>0</v>
      </c>
      <c r="G10" s="130">
        <f>'FIXED ASSETS WS'!C54</f>
        <v>0</v>
      </c>
      <c r="H10" s="130">
        <f t="shared" si="0"/>
        <v>0</v>
      </c>
    </row>
    <row r="11" spans="1:8" x14ac:dyDescent="0.25">
      <c r="B11" s="166" t="str">
        <f>'FIXED ASSETS WS'!B59</f>
        <v>Description (Beskrywing)</v>
      </c>
      <c r="C11" s="130">
        <f>'FIXED ASSETS WS'!C60</f>
        <v>0</v>
      </c>
      <c r="D11" s="130">
        <f>'FIXED ASSETS WS'!C61</f>
        <v>0</v>
      </c>
      <c r="E11" s="130">
        <f>'FIXED ASSETS WS'!C62</f>
        <v>0</v>
      </c>
      <c r="F11" s="130">
        <f>'FIXED ASSETS WS'!C63</f>
        <v>0</v>
      </c>
      <c r="G11" s="130">
        <f>'FIXED ASSETS WS'!C64</f>
        <v>0</v>
      </c>
      <c r="H11" s="130">
        <f t="shared" si="0"/>
        <v>0</v>
      </c>
    </row>
    <row r="12" spans="1:8" x14ac:dyDescent="0.25">
      <c r="B12" s="166" t="str">
        <f>'FIXED ASSETS WS'!B69</f>
        <v>Description (Beskrywing)</v>
      </c>
      <c r="C12" s="130">
        <f>'FIXED ASSETS WS'!C70</f>
        <v>0</v>
      </c>
      <c r="D12" s="130">
        <f>'FIXED ASSETS WS'!C71</f>
        <v>0</v>
      </c>
      <c r="E12" s="130">
        <f>'FIXED ASSETS WS'!C72</f>
        <v>0</v>
      </c>
      <c r="F12" s="130">
        <f>'FIXED ASSETS WS'!C73</f>
        <v>0</v>
      </c>
      <c r="G12" s="130">
        <f>'FIXED ASSETS WS'!C74</f>
        <v>0</v>
      </c>
      <c r="H12" s="130">
        <f t="shared" ref="H12" si="1">SUM(C12:G12)</f>
        <v>0</v>
      </c>
    </row>
    <row r="13" spans="1:8" x14ac:dyDescent="0.25">
      <c r="B13" s="166" t="str">
        <f>'FIXED ASSETS WS'!B79</f>
        <v>Description (Beskrywing)</v>
      </c>
      <c r="C13" s="130">
        <f>'FIXED ASSETS WS'!C80</f>
        <v>0</v>
      </c>
      <c r="D13" s="130">
        <f>'FIXED ASSETS WS'!C81</f>
        <v>0</v>
      </c>
      <c r="E13" s="130">
        <f>'FIXED ASSETS WS'!C82</f>
        <v>0</v>
      </c>
      <c r="F13" s="130">
        <f>'FIXED ASSETS WS'!C83</f>
        <v>0</v>
      </c>
      <c r="G13" s="130">
        <f>'FIXED ASSETS WS'!C84</f>
        <v>0</v>
      </c>
      <c r="H13" s="130">
        <f t="shared" ref="H13" si="2">SUM(C13:G13)</f>
        <v>0</v>
      </c>
    </row>
    <row r="14" spans="1:8" x14ac:dyDescent="0.25">
      <c r="B14" s="128" t="s">
        <v>651</v>
      </c>
      <c r="C14" s="132">
        <f>SUM(C6:C13)</f>
        <v>0</v>
      </c>
      <c r="D14" s="132">
        <f t="shared" ref="D14:H14" si="3">SUM(D6:D13)</f>
        <v>0</v>
      </c>
      <c r="E14" s="132">
        <f t="shared" si="3"/>
        <v>0</v>
      </c>
      <c r="F14" s="132">
        <f t="shared" si="3"/>
        <v>0</v>
      </c>
      <c r="G14" s="132">
        <f t="shared" si="3"/>
        <v>0</v>
      </c>
      <c r="H14" s="132">
        <f t="shared" si="3"/>
        <v>0</v>
      </c>
    </row>
    <row r="15" spans="1:8" ht="10.5" customHeight="1" x14ac:dyDescent="0.25">
      <c r="B15" s="1"/>
      <c r="C15" s="22"/>
      <c r="D15" s="22"/>
      <c r="E15" s="22"/>
      <c r="F15" s="22"/>
      <c r="G15" s="22"/>
      <c r="H15" s="22"/>
    </row>
    <row r="16" spans="1:8" x14ac:dyDescent="0.25">
      <c r="B16" s="1" t="s">
        <v>636</v>
      </c>
      <c r="H16" s="167" t="str">
        <f>INSETTE!$B$19</f>
        <v>28 FEBRUARIE 2025</v>
      </c>
    </row>
    <row r="17" spans="1:8" ht="60" x14ac:dyDescent="0.25">
      <c r="B17" s="128" t="s">
        <v>637</v>
      </c>
      <c r="C17" s="129" t="s">
        <v>702</v>
      </c>
      <c r="D17" s="129" t="s">
        <v>703</v>
      </c>
      <c r="E17" s="129" t="s">
        <v>704</v>
      </c>
      <c r="F17" s="129" t="s">
        <v>638</v>
      </c>
      <c r="G17" s="129" t="s">
        <v>639</v>
      </c>
      <c r="H17" s="129" t="s">
        <v>706</v>
      </c>
    </row>
    <row r="18" spans="1:8" x14ac:dyDescent="0.25">
      <c r="B18" s="166" t="str">
        <f>B6</f>
        <v>Description (Beskrywing)</v>
      </c>
      <c r="C18" s="130">
        <f>'FIXED ASSETS WS'!D10</f>
        <v>0</v>
      </c>
      <c r="D18" s="130">
        <f>'FIXED ASSETS WS'!D11</f>
        <v>0</v>
      </c>
      <c r="E18" s="130">
        <f>'FIXED ASSETS WS'!D12</f>
        <v>0</v>
      </c>
      <c r="F18" s="130">
        <f>'FIXED ASSETS WS'!D13</f>
        <v>0</v>
      </c>
      <c r="G18" s="130">
        <f>'FIXED ASSETS WS'!D14</f>
        <v>0</v>
      </c>
      <c r="H18" s="130">
        <f t="shared" ref="H18:H25" si="4">SUM(C18:G18)</f>
        <v>0</v>
      </c>
    </row>
    <row r="19" spans="1:8" x14ac:dyDescent="0.25">
      <c r="B19" s="166" t="str">
        <f t="shared" ref="B19:B25" si="5">B7</f>
        <v>Description (Beskrywing)</v>
      </c>
      <c r="C19" s="130">
        <f>'FIXED ASSETS WS'!D20</f>
        <v>0</v>
      </c>
      <c r="D19" s="130">
        <f>'FIXED ASSETS WS'!D21</f>
        <v>0</v>
      </c>
      <c r="E19" s="130">
        <f>'FIXED ASSETS WS'!D22</f>
        <v>0</v>
      </c>
      <c r="F19" s="130">
        <f>'FIXED ASSETS WS'!D23</f>
        <v>0</v>
      </c>
      <c r="G19" s="130">
        <f>'FIXED ASSETS WS'!D24</f>
        <v>0</v>
      </c>
      <c r="H19" s="130">
        <f t="shared" si="4"/>
        <v>0</v>
      </c>
    </row>
    <row r="20" spans="1:8" x14ac:dyDescent="0.25">
      <c r="B20" s="166" t="str">
        <f t="shared" si="5"/>
        <v>Description (Beskrywing)</v>
      </c>
      <c r="C20" s="130">
        <f>'FIXED ASSETS WS'!D30</f>
        <v>0</v>
      </c>
      <c r="D20" s="130">
        <f>'FIXED ASSETS WS'!D31</f>
        <v>0</v>
      </c>
      <c r="E20" s="130">
        <f>'FIXED ASSETS WS'!D32</f>
        <v>0</v>
      </c>
      <c r="F20" s="130">
        <f>'FIXED ASSETS WS'!D33</f>
        <v>0</v>
      </c>
      <c r="G20" s="130">
        <f>'FIXED ASSETS WS'!D34</f>
        <v>0</v>
      </c>
      <c r="H20" s="130">
        <f t="shared" si="4"/>
        <v>0</v>
      </c>
    </row>
    <row r="21" spans="1:8" x14ac:dyDescent="0.25">
      <c r="B21" s="166" t="str">
        <f t="shared" si="5"/>
        <v>Description (Beskrywing)</v>
      </c>
      <c r="C21" s="130">
        <f>'FIXED ASSETS WS'!D40</f>
        <v>0</v>
      </c>
      <c r="D21" s="130">
        <f>'FIXED ASSETS WS'!D41</f>
        <v>0</v>
      </c>
      <c r="E21" s="130">
        <f>'FIXED ASSETS WS'!D42</f>
        <v>0</v>
      </c>
      <c r="F21" s="130">
        <f>'FIXED ASSETS WS'!D43</f>
        <v>0</v>
      </c>
      <c r="G21" s="130">
        <f>'FIXED ASSETS WS'!D44</f>
        <v>0</v>
      </c>
      <c r="H21" s="130">
        <f t="shared" si="4"/>
        <v>0</v>
      </c>
    </row>
    <row r="22" spans="1:8" x14ac:dyDescent="0.25">
      <c r="B22" s="166" t="str">
        <f t="shared" si="5"/>
        <v>Description (Beskrywing)</v>
      </c>
      <c r="C22" s="130">
        <f>'FIXED ASSETS WS'!D50</f>
        <v>0</v>
      </c>
      <c r="D22" s="130">
        <f>'FIXED ASSETS WS'!D51</f>
        <v>0</v>
      </c>
      <c r="E22" s="130">
        <f>'FIXED ASSETS WS'!D52</f>
        <v>0</v>
      </c>
      <c r="F22" s="130">
        <f>'FIXED ASSETS WS'!D53</f>
        <v>0</v>
      </c>
      <c r="G22" s="130">
        <f>'FIXED ASSETS WS'!D54</f>
        <v>0</v>
      </c>
      <c r="H22" s="130">
        <f t="shared" si="4"/>
        <v>0</v>
      </c>
    </row>
    <row r="23" spans="1:8" x14ac:dyDescent="0.25">
      <c r="B23" s="166" t="str">
        <f t="shared" si="5"/>
        <v>Description (Beskrywing)</v>
      </c>
      <c r="C23" s="130">
        <f>'FIXED ASSETS WS'!D60</f>
        <v>0</v>
      </c>
      <c r="D23" s="130">
        <f>'FIXED ASSETS WS'!D61</f>
        <v>0</v>
      </c>
      <c r="E23" s="130">
        <f>'FIXED ASSETS WS'!D62</f>
        <v>0</v>
      </c>
      <c r="F23" s="130">
        <f>'FIXED ASSETS WS'!D63</f>
        <v>0</v>
      </c>
      <c r="G23" s="130">
        <f>'FIXED ASSETS WS'!D64</f>
        <v>0</v>
      </c>
      <c r="H23" s="130">
        <f t="shared" si="4"/>
        <v>0</v>
      </c>
    </row>
    <row r="24" spans="1:8" x14ac:dyDescent="0.25">
      <c r="B24" s="166" t="str">
        <f t="shared" si="5"/>
        <v>Description (Beskrywing)</v>
      </c>
      <c r="C24" s="130">
        <f>'FIXED ASSETS WS'!D70</f>
        <v>0</v>
      </c>
      <c r="D24" s="130">
        <f>'FIXED ASSETS WS'!D71</f>
        <v>0</v>
      </c>
      <c r="E24" s="130">
        <f>'FIXED ASSETS WS'!D72</f>
        <v>0</v>
      </c>
      <c r="F24" s="130">
        <f>'FIXED ASSETS WS'!D71</f>
        <v>0</v>
      </c>
      <c r="G24" s="130">
        <f>'FIXED ASSETS WS'!D74</f>
        <v>0</v>
      </c>
      <c r="H24" s="130">
        <f t="shared" si="4"/>
        <v>0</v>
      </c>
    </row>
    <row r="25" spans="1:8" x14ac:dyDescent="0.25">
      <c r="B25" s="166" t="str">
        <f t="shared" si="5"/>
        <v>Description (Beskrywing)</v>
      </c>
      <c r="C25" s="130">
        <f>'FIXED ASSETS WS'!D80</f>
        <v>0</v>
      </c>
      <c r="D25" s="130">
        <f>'FIXED ASSETS WS'!D81</f>
        <v>0</v>
      </c>
      <c r="E25" s="130">
        <f>'FIXED ASSETS WS'!D82</f>
        <v>0</v>
      </c>
      <c r="F25" s="130">
        <f>'FIXED ASSETS WS'!D83</f>
        <v>0</v>
      </c>
      <c r="G25" s="130">
        <f>'FIXED ASSETS WS'!D84</f>
        <v>0</v>
      </c>
      <c r="H25" s="130">
        <f t="shared" si="4"/>
        <v>0</v>
      </c>
    </row>
    <row r="26" spans="1:8" x14ac:dyDescent="0.25">
      <c r="B26" s="128" t="s">
        <v>651</v>
      </c>
      <c r="C26" s="132">
        <f>SUM(C18:C25)</f>
        <v>0</v>
      </c>
      <c r="D26" s="132">
        <f t="shared" ref="D26" si="6">SUM(D18:D25)</f>
        <v>0</v>
      </c>
      <c r="E26" s="132">
        <f t="shared" ref="E26" si="7">SUM(E18:E25)</f>
        <v>0</v>
      </c>
      <c r="F26" s="132">
        <f t="shared" ref="F26" si="8">SUM(F18:F25)</f>
        <v>0</v>
      </c>
      <c r="G26" s="132">
        <f t="shared" ref="G26" si="9">SUM(G18:G25)</f>
        <v>0</v>
      </c>
      <c r="H26" s="132">
        <f t="shared" ref="H26" si="10">SUM(H18:H25)</f>
        <v>0</v>
      </c>
    </row>
    <row r="28" spans="1:8" x14ac:dyDescent="0.25">
      <c r="A28" s="1" t="s">
        <v>711</v>
      </c>
      <c r="B28" s="1" t="s">
        <v>548</v>
      </c>
      <c r="H28" s="167" t="str">
        <f>INSETTE!$B$16</f>
        <v>28 FEBRUARIE 2026</v>
      </c>
    </row>
    <row r="29" spans="1:8" ht="60" x14ac:dyDescent="0.25">
      <c r="B29" s="128" t="s">
        <v>637</v>
      </c>
      <c r="C29" s="129" t="s">
        <v>702</v>
      </c>
      <c r="D29" s="129" t="s">
        <v>703</v>
      </c>
      <c r="E29" s="129" t="s">
        <v>638</v>
      </c>
      <c r="F29" s="129" t="s">
        <v>705</v>
      </c>
      <c r="G29" s="129" t="s">
        <v>640</v>
      </c>
      <c r="H29" s="129" t="s">
        <v>706</v>
      </c>
    </row>
    <row r="30" spans="1:8" x14ac:dyDescent="0.25">
      <c r="B30" s="166" t="str">
        <f>'MOVABLE ASSETS WS'!B8</f>
        <v>Group of Items (Groep Items) 1</v>
      </c>
      <c r="C30" s="130">
        <f>'MOVABLE ASSETS WS'!C9</f>
        <v>0</v>
      </c>
      <c r="D30" s="130">
        <f>'MOVABLE ASSETS WS'!C10</f>
        <v>0</v>
      </c>
      <c r="E30" s="130">
        <f>'MOVABLE ASSETS WS'!C11</f>
        <v>0</v>
      </c>
      <c r="F30" s="130">
        <f>'MOVABLE ASSETS WS'!C12</f>
        <v>0</v>
      </c>
      <c r="G30" s="130">
        <f>'MOVABLE ASSETS WS'!C13</f>
        <v>0</v>
      </c>
      <c r="H30" s="130">
        <f>SUM(C30:G30)</f>
        <v>0</v>
      </c>
    </row>
    <row r="31" spans="1:8" x14ac:dyDescent="0.25">
      <c r="B31" s="166" t="str">
        <f>'MOVABLE ASSETS WS'!B17</f>
        <v>Group of Items (Groep Items) 2</v>
      </c>
      <c r="C31" s="130">
        <f>'MOVABLE ASSETS WS'!C18</f>
        <v>0</v>
      </c>
      <c r="D31" s="130">
        <f>'MOVABLE ASSETS WS'!C19</f>
        <v>0</v>
      </c>
      <c r="E31" s="130">
        <f>'MOVABLE ASSETS WS'!C20</f>
        <v>0</v>
      </c>
      <c r="F31" s="130">
        <f>'MOVABLE ASSETS WS'!C21</f>
        <v>0</v>
      </c>
      <c r="G31" s="130">
        <f>'MOVABLE ASSETS WS'!C22</f>
        <v>0</v>
      </c>
      <c r="H31" s="130">
        <f>SUM(C31:G31)</f>
        <v>0</v>
      </c>
    </row>
    <row r="32" spans="1:8" x14ac:dyDescent="0.25">
      <c r="B32" s="166" t="str">
        <f>'MOVABLE ASSETS WS'!B26</f>
        <v>Group of Items (Groep Items) 3</v>
      </c>
      <c r="C32" s="130">
        <f>'MOVABLE ASSETS WS'!C27</f>
        <v>0</v>
      </c>
      <c r="D32" s="130">
        <f>'MOVABLE ASSETS WS'!C28</f>
        <v>0</v>
      </c>
      <c r="E32" s="130">
        <f>'MOVABLE ASSETS WS'!C29</f>
        <v>0</v>
      </c>
      <c r="F32" s="130">
        <f>'MOVABLE ASSETS WS'!C30</f>
        <v>0</v>
      </c>
      <c r="G32" s="130">
        <f>'MOVABLE ASSETS WS'!C31</f>
        <v>0</v>
      </c>
      <c r="H32" s="130">
        <f t="shared" ref="H32:H39" si="11">SUM(C32:G32)</f>
        <v>0</v>
      </c>
    </row>
    <row r="33" spans="2:8" x14ac:dyDescent="0.25">
      <c r="B33" s="166" t="str">
        <f>'MOVABLE ASSETS WS'!B35</f>
        <v>Group of Items (Groep Items) 4</v>
      </c>
      <c r="C33" s="130">
        <f>'MOVABLE ASSETS WS'!C36</f>
        <v>0</v>
      </c>
      <c r="D33" s="130">
        <f>'MOVABLE ASSETS WS'!C37</f>
        <v>0</v>
      </c>
      <c r="E33" s="130">
        <f>'MOVABLE ASSETS WS'!C38</f>
        <v>0</v>
      </c>
      <c r="F33" s="130">
        <f>'MOVABLE ASSETS WS'!C39</f>
        <v>0</v>
      </c>
      <c r="G33" s="130">
        <f>'MOVABLE ASSETS WS'!C40</f>
        <v>0</v>
      </c>
      <c r="H33" s="130">
        <f t="shared" si="11"/>
        <v>0</v>
      </c>
    </row>
    <row r="34" spans="2:8" x14ac:dyDescent="0.25">
      <c r="B34" s="166" t="str">
        <f>'MOVABLE ASSETS WS'!B44</f>
        <v>Group of Items (Groep Items) 5</v>
      </c>
      <c r="C34" s="130">
        <f>'MOVABLE ASSETS WS'!C45</f>
        <v>0</v>
      </c>
      <c r="D34" s="130">
        <f>'MOVABLE ASSETS WS'!C46</f>
        <v>0</v>
      </c>
      <c r="E34" s="130">
        <f>'MOVABLE ASSETS WS'!C47</f>
        <v>0</v>
      </c>
      <c r="F34" s="130">
        <f>'MOVABLE ASSETS WS'!C48</f>
        <v>0</v>
      </c>
      <c r="G34" s="130">
        <f>'MOVABLE ASSETS WS'!C49</f>
        <v>0</v>
      </c>
      <c r="H34" s="130">
        <f t="shared" si="11"/>
        <v>0</v>
      </c>
    </row>
    <row r="35" spans="2:8" x14ac:dyDescent="0.25">
      <c r="B35" s="166" t="str">
        <f>'MOVABLE ASSETS WS'!B53</f>
        <v>Group of Items (Groep Items) 6</v>
      </c>
      <c r="C35" s="130">
        <f>'MOVABLE ASSETS WS'!C54</f>
        <v>0</v>
      </c>
      <c r="D35" s="130">
        <f>'MOVABLE ASSETS WS'!C55</f>
        <v>0</v>
      </c>
      <c r="E35" s="130">
        <f>'MOVABLE ASSETS WS'!C56</f>
        <v>0</v>
      </c>
      <c r="F35" s="130">
        <f>'MOVABLE ASSETS WS'!C57</f>
        <v>0</v>
      </c>
      <c r="G35" s="130">
        <f>'MOVABLE ASSETS WS'!C58</f>
        <v>0</v>
      </c>
      <c r="H35" s="130">
        <f t="shared" si="11"/>
        <v>0</v>
      </c>
    </row>
    <row r="36" spans="2:8" x14ac:dyDescent="0.25">
      <c r="B36" s="166" t="str">
        <f>'MOVABLE ASSETS WS'!B62</f>
        <v>Group of Items (Groep Items) 7</v>
      </c>
      <c r="C36" s="130">
        <f>'MOVABLE ASSETS WS'!C63</f>
        <v>0</v>
      </c>
      <c r="D36" s="130">
        <f>'MOVABLE ASSETS WS'!C64</f>
        <v>0</v>
      </c>
      <c r="E36" s="130">
        <f>'MOVABLE ASSETS WS'!C65</f>
        <v>0</v>
      </c>
      <c r="F36" s="130">
        <f>'MOVABLE ASSETS WS'!C66</f>
        <v>0</v>
      </c>
      <c r="G36" s="130">
        <f>'MOVABLE ASSETS WS'!C67</f>
        <v>0</v>
      </c>
      <c r="H36" s="130">
        <f t="shared" si="11"/>
        <v>0</v>
      </c>
    </row>
    <row r="37" spans="2:8" x14ac:dyDescent="0.25">
      <c r="B37" s="166" t="str">
        <f>'MOVABLE ASSETS WS'!B71</f>
        <v>Group of Items (Groep Items) 8</v>
      </c>
      <c r="C37" s="130">
        <f>'MOVABLE ASSETS WS'!C72</f>
        <v>0</v>
      </c>
      <c r="D37" s="130">
        <f>'MOVABLE ASSETS WS'!C73</f>
        <v>0</v>
      </c>
      <c r="E37" s="130">
        <f>'MOVABLE ASSETS WS'!C74</f>
        <v>0</v>
      </c>
      <c r="F37" s="130">
        <f>'MOVABLE ASSETS WS'!C75</f>
        <v>0</v>
      </c>
      <c r="G37" s="130">
        <f>'MOVABLE ASSETS WS'!C76</f>
        <v>0</v>
      </c>
      <c r="H37" s="130">
        <f t="shared" si="11"/>
        <v>0</v>
      </c>
    </row>
    <row r="38" spans="2:8" x14ac:dyDescent="0.25">
      <c r="B38" s="166" t="str">
        <f>'MOVABLE ASSETS WS'!B80</f>
        <v>Group of Items (Groep Items) 9</v>
      </c>
      <c r="C38" s="130">
        <f>'MOVABLE ASSETS WS'!C81</f>
        <v>0</v>
      </c>
      <c r="D38" s="130">
        <f>'MOVABLE ASSETS WS'!C82</f>
        <v>0</v>
      </c>
      <c r="E38" s="130">
        <f>'MOVABLE ASSETS WS'!C83</f>
        <v>0</v>
      </c>
      <c r="F38" s="130">
        <f>'MOVABLE ASSETS WS'!C84</f>
        <v>0</v>
      </c>
      <c r="G38" s="130">
        <f>'MOVABLE ASSETS WS'!C85</f>
        <v>0</v>
      </c>
      <c r="H38" s="130">
        <f t="shared" si="11"/>
        <v>0</v>
      </c>
    </row>
    <row r="39" spans="2:8" x14ac:dyDescent="0.25">
      <c r="B39" s="166" t="str">
        <f>'MOVABLE ASSETS WS'!B89</f>
        <v>Group of Items (Groep Items) 10</v>
      </c>
      <c r="C39" s="130">
        <f>'MOVABLE ASSETS WS'!C90</f>
        <v>0</v>
      </c>
      <c r="D39" s="130">
        <f>'MOVABLE ASSETS WS'!C91</f>
        <v>0</v>
      </c>
      <c r="E39" s="130">
        <f>'MOVABLE ASSETS WS'!C92</f>
        <v>0</v>
      </c>
      <c r="F39" s="130">
        <f>'MOVABLE ASSETS WS'!C93</f>
        <v>0</v>
      </c>
      <c r="G39" s="130">
        <f>'MOVABLE ASSETS WS'!C94</f>
        <v>0</v>
      </c>
      <c r="H39" s="130">
        <f t="shared" si="11"/>
        <v>0</v>
      </c>
    </row>
    <row r="40" spans="2:8" x14ac:dyDescent="0.25">
      <c r="B40" s="128" t="s">
        <v>651</v>
      </c>
      <c r="C40" s="132">
        <f>SUM(C30:C39)</f>
        <v>0</v>
      </c>
      <c r="D40" s="132">
        <f t="shared" ref="D40:H40" si="12">SUM(D30:D39)</f>
        <v>0</v>
      </c>
      <c r="E40" s="132">
        <f t="shared" si="12"/>
        <v>0</v>
      </c>
      <c r="F40" s="132">
        <f t="shared" si="12"/>
        <v>0</v>
      </c>
      <c r="G40" s="132">
        <f t="shared" si="12"/>
        <v>0</v>
      </c>
      <c r="H40" s="132">
        <f t="shared" si="12"/>
        <v>0</v>
      </c>
    </row>
    <row r="41" spans="2:8" ht="10.5" customHeight="1" x14ac:dyDescent="0.25"/>
    <row r="42" spans="2:8" x14ac:dyDescent="0.25">
      <c r="B42" s="1" t="s">
        <v>548</v>
      </c>
      <c r="H42" s="167" t="str">
        <f>INSETTE!$B$19</f>
        <v>28 FEBRUARIE 2025</v>
      </c>
    </row>
    <row r="43" spans="2:8" ht="60" x14ac:dyDescent="0.25">
      <c r="B43" s="128" t="s">
        <v>637</v>
      </c>
      <c r="C43" s="129" t="s">
        <v>702</v>
      </c>
      <c r="D43" s="129" t="s">
        <v>703</v>
      </c>
      <c r="E43" s="129" t="s">
        <v>638</v>
      </c>
      <c r="F43" s="129" t="s">
        <v>705</v>
      </c>
      <c r="G43" s="129" t="s">
        <v>640</v>
      </c>
      <c r="H43" s="129" t="s">
        <v>706</v>
      </c>
    </row>
    <row r="44" spans="2:8" x14ac:dyDescent="0.25">
      <c r="B44" s="166" t="str">
        <f>B30</f>
        <v>Group of Items (Groep Items) 1</v>
      </c>
      <c r="C44" s="130">
        <f>'MOVABLE ASSETS WS'!D9</f>
        <v>0</v>
      </c>
      <c r="D44" s="130">
        <f>'MOVABLE ASSETS WS'!D10</f>
        <v>0</v>
      </c>
      <c r="E44" s="130">
        <f>'MOVABLE ASSETS WS'!D11</f>
        <v>0</v>
      </c>
      <c r="F44" s="130">
        <f>'MOVABLE ASSETS WS'!D12</f>
        <v>0</v>
      </c>
      <c r="G44" s="130">
        <f>'MOVABLE ASSETS WS'!D13</f>
        <v>0</v>
      </c>
      <c r="H44" s="130">
        <f>SUM(C44:G44)</f>
        <v>0</v>
      </c>
    </row>
    <row r="45" spans="2:8" x14ac:dyDescent="0.25">
      <c r="B45" s="166" t="str">
        <f t="shared" ref="B45:B53" si="13">B31</f>
        <v>Group of Items (Groep Items) 2</v>
      </c>
      <c r="C45" s="130">
        <f>'MOVABLE ASSETS WS'!D18</f>
        <v>0</v>
      </c>
      <c r="D45" s="130">
        <f>'MOVABLE ASSETS WS'!D19</f>
        <v>0</v>
      </c>
      <c r="E45" s="130">
        <f>'MOVABLE ASSETS WS'!D20</f>
        <v>0</v>
      </c>
      <c r="F45" s="130">
        <f>'MOVABLE ASSETS WS'!D21</f>
        <v>0</v>
      </c>
      <c r="G45" s="130">
        <f>'MOVABLE ASSETS WS'!D22</f>
        <v>0</v>
      </c>
      <c r="H45" s="130">
        <f>SUM(C45:G45)</f>
        <v>0</v>
      </c>
    </row>
    <row r="46" spans="2:8" x14ac:dyDescent="0.25">
      <c r="B46" s="166" t="str">
        <f t="shared" si="13"/>
        <v>Group of Items (Groep Items) 3</v>
      </c>
      <c r="C46" s="130">
        <f>'MOVABLE ASSETS WS'!D27</f>
        <v>0</v>
      </c>
      <c r="D46" s="130">
        <f>'MOVABLE ASSETS WS'!D28</f>
        <v>0</v>
      </c>
      <c r="E46" s="130">
        <f>'MOVABLE ASSETS WS'!D29</f>
        <v>0</v>
      </c>
      <c r="F46" s="130">
        <f>'MOVABLE ASSETS WS'!D30</f>
        <v>0</v>
      </c>
      <c r="G46" s="130">
        <f>'MOVABLE ASSETS WS'!D31</f>
        <v>0</v>
      </c>
      <c r="H46" s="130">
        <f t="shared" ref="H46:H53" si="14">SUM(C46:G46)</f>
        <v>0</v>
      </c>
    </row>
    <row r="47" spans="2:8" x14ac:dyDescent="0.25">
      <c r="B47" s="166" t="str">
        <f t="shared" si="13"/>
        <v>Group of Items (Groep Items) 4</v>
      </c>
      <c r="C47" s="130">
        <f>'MOVABLE ASSETS WS'!D36</f>
        <v>0</v>
      </c>
      <c r="D47" s="130">
        <f>'MOVABLE ASSETS WS'!D37</f>
        <v>0</v>
      </c>
      <c r="E47" s="130">
        <f>'MOVABLE ASSETS WS'!D38</f>
        <v>0</v>
      </c>
      <c r="F47" s="130">
        <f>'MOVABLE ASSETS WS'!D39</f>
        <v>0</v>
      </c>
      <c r="G47" s="130">
        <f>'MOVABLE ASSETS WS'!D40</f>
        <v>0</v>
      </c>
      <c r="H47" s="130">
        <f t="shared" si="14"/>
        <v>0</v>
      </c>
    </row>
    <row r="48" spans="2:8" x14ac:dyDescent="0.25">
      <c r="B48" s="166" t="str">
        <f t="shared" si="13"/>
        <v>Group of Items (Groep Items) 5</v>
      </c>
      <c r="C48" s="130">
        <f>'MOVABLE ASSETS WS'!D45</f>
        <v>0</v>
      </c>
      <c r="D48" s="130">
        <f>'MOVABLE ASSETS WS'!D46</f>
        <v>0</v>
      </c>
      <c r="E48" s="130">
        <f>'MOVABLE ASSETS WS'!D47</f>
        <v>0</v>
      </c>
      <c r="F48" s="130">
        <f>'MOVABLE ASSETS WS'!D48</f>
        <v>0</v>
      </c>
      <c r="G48" s="130">
        <f>'MOVABLE ASSETS WS'!D49</f>
        <v>0</v>
      </c>
      <c r="H48" s="130">
        <f t="shared" si="14"/>
        <v>0</v>
      </c>
    </row>
    <row r="49" spans="1:8" x14ac:dyDescent="0.25">
      <c r="B49" s="166" t="str">
        <f t="shared" si="13"/>
        <v>Group of Items (Groep Items) 6</v>
      </c>
      <c r="C49" s="130">
        <f>'MOVABLE ASSETS WS'!D54</f>
        <v>0</v>
      </c>
      <c r="D49" s="130">
        <f>'MOVABLE ASSETS WS'!D55</f>
        <v>0</v>
      </c>
      <c r="E49" s="130">
        <f>'MOVABLE ASSETS WS'!D56</f>
        <v>0</v>
      </c>
      <c r="F49" s="130">
        <f>'MOVABLE ASSETS WS'!D57</f>
        <v>0</v>
      </c>
      <c r="G49" s="130">
        <f>'MOVABLE ASSETS WS'!D58</f>
        <v>0</v>
      </c>
      <c r="H49" s="130">
        <f t="shared" si="14"/>
        <v>0</v>
      </c>
    </row>
    <row r="50" spans="1:8" x14ac:dyDescent="0.25">
      <c r="B50" s="166" t="str">
        <f t="shared" si="13"/>
        <v>Group of Items (Groep Items) 7</v>
      </c>
      <c r="C50" s="130">
        <f>'MOVABLE ASSETS WS'!D63</f>
        <v>0</v>
      </c>
      <c r="D50" s="130">
        <f>'MOVABLE ASSETS WS'!D64</f>
        <v>0</v>
      </c>
      <c r="E50" s="130">
        <f>'MOVABLE ASSETS WS'!D65</f>
        <v>0</v>
      </c>
      <c r="F50" s="130">
        <f>'MOVABLE ASSETS WS'!D66</f>
        <v>0</v>
      </c>
      <c r="G50" s="130">
        <f>'MOVABLE ASSETS WS'!D67</f>
        <v>0</v>
      </c>
      <c r="H50" s="130">
        <f t="shared" si="14"/>
        <v>0</v>
      </c>
    </row>
    <row r="51" spans="1:8" x14ac:dyDescent="0.25">
      <c r="B51" s="166" t="str">
        <f t="shared" si="13"/>
        <v>Group of Items (Groep Items) 8</v>
      </c>
      <c r="C51" s="130">
        <f>'MOVABLE ASSETS WS'!D72</f>
        <v>0</v>
      </c>
      <c r="D51" s="130">
        <f>'MOVABLE ASSETS WS'!D73</f>
        <v>0</v>
      </c>
      <c r="E51" s="130">
        <f>'MOVABLE ASSETS WS'!D74</f>
        <v>0</v>
      </c>
      <c r="F51" s="130">
        <f>'MOVABLE ASSETS WS'!D75</f>
        <v>0</v>
      </c>
      <c r="G51" s="130">
        <f>'MOVABLE ASSETS WS'!D76</f>
        <v>0</v>
      </c>
      <c r="H51" s="130">
        <f t="shared" si="14"/>
        <v>0</v>
      </c>
    </row>
    <row r="52" spans="1:8" x14ac:dyDescent="0.25">
      <c r="B52" s="166" t="str">
        <f t="shared" si="13"/>
        <v>Group of Items (Groep Items) 9</v>
      </c>
      <c r="C52" s="130">
        <f>'MOVABLE ASSETS WS'!D81</f>
        <v>0</v>
      </c>
      <c r="D52" s="130">
        <f>'MOVABLE ASSETS WS'!D82</f>
        <v>0</v>
      </c>
      <c r="E52" s="130">
        <f>'MOVABLE ASSETS WS'!D83</f>
        <v>0</v>
      </c>
      <c r="F52" s="130">
        <f>'MOVABLE ASSETS WS'!D84</f>
        <v>0</v>
      </c>
      <c r="G52" s="130">
        <f>'MOVABLE ASSETS WS'!D85</f>
        <v>0</v>
      </c>
      <c r="H52" s="130">
        <f t="shared" si="14"/>
        <v>0</v>
      </c>
    </row>
    <row r="53" spans="1:8" x14ac:dyDescent="0.25">
      <c r="B53" s="166" t="str">
        <f t="shared" si="13"/>
        <v>Group of Items (Groep Items) 10</v>
      </c>
      <c r="C53" s="130">
        <f>'MOVABLE ASSETS WS'!D90</f>
        <v>0</v>
      </c>
      <c r="D53" s="130">
        <f>'MOVABLE ASSETS WS'!D91</f>
        <v>0</v>
      </c>
      <c r="E53" s="130">
        <f>'MOVABLE ASSETS WS'!D92</f>
        <v>0</v>
      </c>
      <c r="F53" s="130">
        <f>'MOVABLE ASSETS WS'!D93</f>
        <v>0</v>
      </c>
      <c r="G53" s="130">
        <f>'MOVABLE ASSETS WS'!D94</f>
        <v>0</v>
      </c>
      <c r="H53" s="130">
        <f t="shared" si="14"/>
        <v>0</v>
      </c>
    </row>
    <row r="54" spans="1:8" x14ac:dyDescent="0.25">
      <c r="B54" s="128" t="s">
        <v>651</v>
      </c>
      <c r="C54" s="132">
        <f>SUM(C44:C53)</f>
        <v>0</v>
      </c>
      <c r="D54" s="132">
        <f t="shared" ref="D54" si="15">SUM(D44:D53)</f>
        <v>0</v>
      </c>
      <c r="E54" s="132">
        <f t="shared" ref="E54" si="16">SUM(E44:E53)</f>
        <v>0</v>
      </c>
      <c r="F54" s="132">
        <f t="shared" ref="F54" si="17">SUM(F44:F53)</f>
        <v>0</v>
      </c>
      <c r="G54" s="132">
        <f t="shared" ref="G54" si="18">SUM(G44:G53)</f>
        <v>0</v>
      </c>
      <c r="H54" s="132">
        <f t="shared" ref="H54" si="19">SUM(H44:H53)</f>
        <v>0</v>
      </c>
    </row>
    <row r="56" spans="1:8" x14ac:dyDescent="0.25">
      <c r="A56" s="1" t="s">
        <v>68</v>
      </c>
      <c r="B56" s="1" t="s">
        <v>642</v>
      </c>
      <c r="H56" s="167" t="str">
        <f>INSETTE!$B$16</f>
        <v>28 FEBRUARIE 2026</v>
      </c>
    </row>
    <row r="57" spans="1:8" ht="90" x14ac:dyDescent="0.25">
      <c r="B57" s="128" t="s">
        <v>637</v>
      </c>
      <c r="C57" s="129" t="s">
        <v>702</v>
      </c>
      <c r="D57" s="129" t="s">
        <v>801</v>
      </c>
      <c r="E57" s="129" t="s">
        <v>644</v>
      </c>
      <c r="F57" s="129" t="s">
        <v>800</v>
      </c>
      <c r="G57" s="129" t="s">
        <v>643</v>
      </c>
      <c r="H57" s="129" t="s">
        <v>706</v>
      </c>
    </row>
    <row r="58" spans="1:8" x14ac:dyDescent="0.25">
      <c r="B58" s="166" t="str">
        <f>'INVESTMENTS WS'!B8</f>
        <v>Investment (Belegging) 1</v>
      </c>
      <c r="C58" s="130">
        <f>'INVESTMENTS WS'!$C$9</f>
        <v>0</v>
      </c>
      <c r="D58" s="130">
        <f>'INVESTMENTS WS'!$C$10+'INVESTMENTS WS'!$C$11+'INVESTMENTS WS'!$C$12</f>
        <v>0</v>
      </c>
      <c r="E58" s="130">
        <f>'INVESTMENTS WS'!$C$13</f>
        <v>0</v>
      </c>
      <c r="F58" s="130">
        <f>'INVESTMENTS WS'!$C$14+'INVESTMENTS WS'!$C$15</f>
        <v>0</v>
      </c>
      <c r="G58" s="130">
        <f>'INVESTMENTS WS'!$C$16</f>
        <v>0</v>
      </c>
      <c r="H58" s="130">
        <f>SUM(C58:G58)</f>
        <v>0</v>
      </c>
    </row>
    <row r="59" spans="1:8" x14ac:dyDescent="0.25">
      <c r="B59" s="166" t="str">
        <f>'INVESTMENTS WS'!B19</f>
        <v>Investment (Belegging) 2</v>
      </c>
      <c r="C59" s="130">
        <f>'INVESTMENTS WS'!$C$20</f>
        <v>0</v>
      </c>
      <c r="D59" s="130">
        <f>'INVESTMENTS WS'!$C$21+'INVESTMENTS WS'!$C$22+'INVESTMENTS WS'!$C$23</f>
        <v>0</v>
      </c>
      <c r="E59" s="130">
        <f>'INVESTMENTS WS'!$C$24</f>
        <v>0</v>
      </c>
      <c r="F59" s="130">
        <f>'INVESTMENTS WS'!$C$25+'INVESTMENTS WS'!$C$26</f>
        <v>0</v>
      </c>
      <c r="G59" s="130">
        <f>'INVESTMENTS WS'!$C$27</f>
        <v>0</v>
      </c>
      <c r="H59" s="130">
        <f>SUM(C59:G59)</f>
        <v>0</v>
      </c>
    </row>
    <row r="60" spans="1:8" x14ac:dyDescent="0.25">
      <c r="B60" s="166" t="str">
        <f>'INVESTMENTS WS'!B30</f>
        <v>Investment (Belegging) 3</v>
      </c>
      <c r="C60" s="130">
        <f>'INVESTMENTS WS'!$C$31</f>
        <v>0</v>
      </c>
      <c r="D60" s="130">
        <f>'INVESTMENTS WS'!$C$32+'INVESTMENTS WS'!$C$33+'INVESTMENTS WS'!$C$34</f>
        <v>0</v>
      </c>
      <c r="E60" s="130">
        <f>'INVESTMENTS WS'!$C$35</f>
        <v>0</v>
      </c>
      <c r="F60" s="130">
        <f>'INVESTMENTS WS'!$C$36+'INVESTMENTS WS'!$C$37</f>
        <v>0</v>
      </c>
      <c r="G60" s="130">
        <f>'INVESTMENTS WS'!$C$38</f>
        <v>0</v>
      </c>
      <c r="H60" s="130">
        <f t="shared" ref="H60:H62" si="20">SUM(C60:G60)</f>
        <v>0</v>
      </c>
    </row>
    <row r="61" spans="1:8" x14ac:dyDescent="0.25">
      <c r="B61" s="166" t="str">
        <f>'INVESTMENTS WS'!B41</f>
        <v>Investment (Belegging) 4</v>
      </c>
      <c r="C61" s="130">
        <f>'INVESTMENTS WS'!$C$42</f>
        <v>0</v>
      </c>
      <c r="D61" s="130">
        <f>'INVESTMENTS WS'!$C$43+'INVESTMENTS WS'!$C$44+'INVESTMENTS WS'!$C$45</f>
        <v>0</v>
      </c>
      <c r="E61" s="130">
        <f>'INVESTMENTS WS'!$C$46</f>
        <v>0</v>
      </c>
      <c r="F61" s="130">
        <f>'INVESTMENTS WS'!$C$47+'INVESTMENTS WS'!$C$48</f>
        <v>0</v>
      </c>
      <c r="G61" s="130">
        <f>'INVESTMENTS WS'!$C$49</f>
        <v>0</v>
      </c>
      <c r="H61" s="130">
        <f t="shared" si="20"/>
        <v>0</v>
      </c>
    </row>
    <row r="62" spans="1:8" x14ac:dyDescent="0.25">
      <c r="B62" s="166" t="str">
        <f>'INVESTMENTS WS'!B52</f>
        <v>Investment (Belegging) 5</v>
      </c>
      <c r="C62" s="130">
        <f>'INVESTMENTS WS'!$C$53</f>
        <v>0</v>
      </c>
      <c r="D62" s="130">
        <f>'INVESTMENTS WS'!$C$54+'INVESTMENTS WS'!$C$55+'INVESTMENTS WS'!$C$56</f>
        <v>0</v>
      </c>
      <c r="E62" s="130">
        <f>'INVESTMENTS WS'!$C$57</f>
        <v>0</v>
      </c>
      <c r="F62" s="130">
        <f>'INVESTMENTS WS'!$C$58+'INVESTMENTS WS'!$C$59</f>
        <v>0</v>
      </c>
      <c r="G62" s="130">
        <f>'INVESTMENTS WS'!$C$60</f>
        <v>0</v>
      </c>
      <c r="H62" s="130">
        <f t="shared" si="20"/>
        <v>0</v>
      </c>
    </row>
    <row r="63" spans="1:8" x14ac:dyDescent="0.25">
      <c r="B63" s="128" t="s">
        <v>651</v>
      </c>
      <c r="C63" s="132">
        <f>SUM(C58:C62)</f>
        <v>0</v>
      </c>
      <c r="D63" s="132">
        <f t="shared" ref="D63:H63" si="21">SUM(D58:D62)</f>
        <v>0</v>
      </c>
      <c r="E63" s="132">
        <f t="shared" si="21"/>
        <v>0</v>
      </c>
      <c r="F63" s="132">
        <f t="shared" si="21"/>
        <v>0</v>
      </c>
      <c r="G63" s="132">
        <f t="shared" si="21"/>
        <v>0</v>
      </c>
      <c r="H63" s="132">
        <f t="shared" si="21"/>
        <v>0</v>
      </c>
    </row>
    <row r="64" spans="1:8" ht="6.75" customHeight="1" x14ac:dyDescent="0.25"/>
    <row r="65" spans="1:8" x14ac:dyDescent="0.25">
      <c r="B65" s="1" t="s">
        <v>642</v>
      </c>
      <c r="H65" s="167" t="str">
        <f>INSETTE!$B$19</f>
        <v>28 FEBRUARIE 2025</v>
      </c>
    </row>
    <row r="66" spans="1:8" ht="90" x14ac:dyDescent="0.25">
      <c r="B66" s="128" t="s">
        <v>637</v>
      </c>
      <c r="C66" s="129" t="s">
        <v>702</v>
      </c>
      <c r="D66" s="129" t="s">
        <v>801</v>
      </c>
      <c r="E66" s="129" t="s">
        <v>644</v>
      </c>
      <c r="F66" s="129" t="s">
        <v>800</v>
      </c>
      <c r="G66" s="129" t="s">
        <v>643</v>
      </c>
      <c r="H66" s="129" t="s">
        <v>706</v>
      </c>
    </row>
    <row r="67" spans="1:8" x14ac:dyDescent="0.25">
      <c r="B67" s="166" t="str">
        <f>B58</f>
        <v>Investment (Belegging) 1</v>
      </c>
      <c r="C67" s="130">
        <f>'INVESTMENTS WS'!$D$9</f>
        <v>0</v>
      </c>
      <c r="D67" s="130">
        <f>'INVESTMENTS WS'!$D$10+'INVESTMENTS WS'!$D$11+'INVESTMENTS WS'!$D$12</f>
        <v>0</v>
      </c>
      <c r="E67" s="130">
        <f>'INVESTMENTS WS'!$D$13</f>
        <v>0</v>
      </c>
      <c r="F67" s="130">
        <f>'INVESTMENTS WS'!$D$14+'INVESTMENTS WS'!$D$15</f>
        <v>0</v>
      </c>
      <c r="G67" s="130">
        <f>'INVESTMENTS WS'!$D$16</f>
        <v>0</v>
      </c>
      <c r="H67" s="130">
        <f>SUM(C67:G67)</f>
        <v>0</v>
      </c>
    </row>
    <row r="68" spans="1:8" x14ac:dyDescent="0.25">
      <c r="B68" s="166" t="str">
        <f t="shared" ref="B68:B71" si="22">B59</f>
        <v>Investment (Belegging) 2</v>
      </c>
      <c r="C68" s="130">
        <f>'INVESTMENTS WS'!$D$20</f>
        <v>0</v>
      </c>
      <c r="D68" s="130">
        <f>'INVESTMENTS WS'!$D$21+'INVESTMENTS WS'!$D$22+'INVESTMENTS WS'!$D$23</f>
        <v>0</v>
      </c>
      <c r="E68" s="130">
        <f>'INVESTMENTS WS'!$D$24</f>
        <v>0</v>
      </c>
      <c r="F68" s="130">
        <f>'INVESTMENTS WS'!$D$25+'INVESTMENTS WS'!$D$26</f>
        <v>0</v>
      </c>
      <c r="G68" s="130">
        <f>'INVESTMENTS WS'!$D$27</f>
        <v>0</v>
      </c>
      <c r="H68" s="130">
        <f>SUM(C68:G68)</f>
        <v>0</v>
      </c>
    </row>
    <row r="69" spans="1:8" x14ac:dyDescent="0.25">
      <c r="B69" s="166" t="str">
        <f t="shared" si="22"/>
        <v>Investment (Belegging) 3</v>
      </c>
      <c r="C69" s="130">
        <f>'INVESTMENTS WS'!$D$31</f>
        <v>0</v>
      </c>
      <c r="D69" s="130">
        <f>'INVESTMENTS WS'!$D$32+'INVESTMENTS WS'!$D$33+'INVESTMENTS WS'!$D$34</f>
        <v>0</v>
      </c>
      <c r="E69" s="130">
        <f>'INVESTMENTS WS'!$D$35</f>
        <v>0</v>
      </c>
      <c r="F69" s="130">
        <f>'INVESTMENTS WS'!$D$36+'INVESTMENTS WS'!$D$37</f>
        <v>0</v>
      </c>
      <c r="G69" s="130">
        <f>'INVESTMENTS WS'!$D$38</f>
        <v>0</v>
      </c>
      <c r="H69" s="130">
        <f t="shared" ref="H69:H71" si="23">SUM(C69:G69)</f>
        <v>0</v>
      </c>
    </row>
    <row r="70" spans="1:8" x14ac:dyDescent="0.25">
      <c r="B70" s="166" t="str">
        <f t="shared" si="22"/>
        <v>Investment (Belegging) 4</v>
      </c>
      <c r="C70" s="130">
        <f>'INVESTMENTS WS'!$D$42</f>
        <v>0</v>
      </c>
      <c r="D70" s="130">
        <f>'INVESTMENTS WS'!$D$43+'INVESTMENTS WS'!$D$44+'INVESTMENTS WS'!$D$45</f>
        <v>0</v>
      </c>
      <c r="E70" s="130">
        <f>'INVESTMENTS WS'!$D$46</f>
        <v>0</v>
      </c>
      <c r="F70" s="130">
        <f>'INVESTMENTS WS'!$D$47+'INVESTMENTS WS'!$D$48</f>
        <v>0</v>
      </c>
      <c r="G70" s="130">
        <f>'INVESTMENTS WS'!$D$49</f>
        <v>0</v>
      </c>
      <c r="H70" s="130">
        <f t="shared" si="23"/>
        <v>0</v>
      </c>
    </row>
    <row r="71" spans="1:8" x14ac:dyDescent="0.25">
      <c r="B71" s="166" t="str">
        <f t="shared" si="22"/>
        <v>Investment (Belegging) 5</v>
      </c>
      <c r="C71" s="130">
        <f>'INVESTMENTS WS'!$D$53</f>
        <v>0</v>
      </c>
      <c r="D71" s="130">
        <f>'INVESTMENTS WS'!$D$54+'INVESTMENTS WS'!$D$55+'INVESTMENTS WS'!$D$56</f>
        <v>0</v>
      </c>
      <c r="E71" s="130">
        <f>'INVESTMENTS WS'!$D$57</f>
        <v>0</v>
      </c>
      <c r="F71" s="130">
        <f>'INVESTMENTS WS'!$D$58+'INVESTMENTS WS'!$D$59</f>
        <v>0</v>
      </c>
      <c r="G71" s="130">
        <f>'INVESTMENTS WS'!$D$60</f>
        <v>0</v>
      </c>
      <c r="H71" s="130">
        <f t="shared" si="23"/>
        <v>0</v>
      </c>
    </row>
    <row r="72" spans="1:8" x14ac:dyDescent="0.25">
      <c r="B72" s="128" t="s">
        <v>651</v>
      </c>
      <c r="C72" s="132">
        <f>SUM(C67:C71)</f>
        <v>0</v>
      </c>
      <c r="D72" s="132">
        <f t="shared" ref="D72" si="24">SUM(D67:D71)</f>
        <v>0</v>
      </c>
      <c r="E72" s="132">
        <f t="shared" ref="E72" si="25">SUM(E67:E71)</f>
        <v>0</v>
      </c>
      <c r="F72" s="132">
        <f t="shared" ref="F72" si="26">SUM(F67:F71)</f>
        <v>0</v>
      </c>
      <c r="G72" s="132">
        <f t="shared" ref="G72" si="27">SUM(G67:G71)</f>
        <v>0</v>
      </c>
      <c r="H72" s="132">
        <f t="shared" ref="H72" si="28">SUM(H67:H71)</f>
        <v>0</v>
      </c>
    </row>
    <row r="74" spans="1:8" x14ac:dyDescent="0.25">
      <c r="A74" s="1" t="s">
        <v>707</v>
      </c>
      <c r="B74" s="1" t="s">
        <v>81</v>
      </c>
      <c r="H74" s="167" t="str">
        <f>INSETTE!$B$16</f>
        <v>28 FEBRUARIE 2026</v>
      </c>
    </row>
    <row r="75" spans="1:8" ht="60" x14ac:dyDescent="0.25">
      <c r="B75" s="168" t="s">
        <v>637</v>
      </c>
      <c r="C75" s="129" t="s">
        <v>702</v>
      </c>
      <c r="D75" s="129" t="s">
        <v>715</v>
      </c>
      <c r="E75" s="129" t="s">
        <v>716</v>
      </c>
      <c r="F75" s="129" t="s">
        <v>719</v>
      </c>
      <c r="G75" s="129" t="s">
        <v>720</v>
      </c>
      <c r="H75" s="129" t="s">
        <v>706</v>
      </c>
    </row>
    <row r="76" spans="1:8" x14ac:dyDescent="0.25">
      <c r="B76" s="169" t="str">
        <f>'CURRENT &amp; OTHER ASSETS WS'!B38</f>
        <v>Granted to: ? (Toegestaan aan: ?)</v>
      </c>
      <c r="C76" s="130">
        <f>'CURRENT &amp; OTHER ASSETS WS'!C39</f>
        <v>0</v>
      </c>
      <c r="D76" s="130">
        <f>'CURRENT &amp; OTHER ASSETS WS'!C40</f>
        <v>0</v>
      </c>
      <c r="E76" s="130">
        <f>'CURRENT &amp; OTHER ASSETS WS'!C41</f>
        <v>0</v>
      </c>
      <c r="F76" s="130">
        <f>'CURRENT &amp; OTHER ASSETS WS'!C42</f>
        <v>0</v>
      </c>
      <c r="G76" s="130">
        <f>'CURRENT &amp; OTHER ASSETS WS'!C43</f>
        <v>0</v>
      </c>
      <c r="H76" s="130">
        <f>SUM(C76:G76)</f>
        <v>0</v>
      </c>
    </row>
    <row r="77" spans="1:8" x14ac:dyDescent="0.25">
      <c r="B77" s="169" t="str">
        <f>'CURRENT &amp; OTHER ASSETS WS'!B45</f>
        <v>Granted to: ? (Toegestaan aan: ?)</v>
      </c>
      <c r="C77" s="130">
        <f>'CURRENT &amp; OTHER ASSETS WS'!C46</f>
        <v>0</v>
      </c>
      <c r="D77" s="130">
        <f>'CURRENT &amp; OTHER ASSETS WS'!C47</f>
        <v>0</v>
      </c>
      <c r="E77" s="130">
        <f>'CURRENT &amp; OTHER ASSETS WS'!C48</f>
        <v>0</v>
      </c>
      <c r="F77" s="130">
        <f>'CURRENT &amp; OTHER ASSETS WS'!C49</f>
        <v>0</v>
      </c>
      <c r="G77" s="130">
        <f>'CURRENT &amp; OTHER ASSETS WS'!C50</f>
        <v>0</v>
      </c>
      <c r="H77" s="130">
        <f>SUM(C77:G77)</f>
        <v>0</v>
      </c>
    </row>
    <row r="78" spans="1:8" x14ac:dyDescent="0.25">
      <c r="B78" s="169" t="str">
        <f>'CURRENT &amp; OTHER ASSETS WS'!B52</f>
        <v>Granted to: ? (Toegestaan aan: ?)</v>
      </c>
      <c r="C78" s="130">
        <f>'CURRENT &amp; OTHER ASSETS WS'!C53</f>
        <v>0</v>
      </c>
      <c r="D78" s="130">
        <f>'CURRENT &amp; OTHER ASSETS WS'!C54</f>
        <v>0</v>
      </c>
      <c r="E78" s="130">
        <f>'CURRENT &amp; OTHER ASSETS WS'!C55</f>
        <v>0</v>
      </c>
      <c r="F78" s="130">
        <f>'CURRENT &amp; OTHER ASSETS WS'!C56</f>
        <v>0</v>
      </c>
      <c r="G78" s="130">
        <f>'CURRENT &amp; OTHER ASSETS WS'!C57</f>
        <v>0</v>
      </c>
      <c r="H78" s="130">
        <f>SUM(C78:G78)</f>
        <v>0</v>
      </c>
    </row>
    <row r="79" spans="1:8" x14ac:dyDescent="0.25">
      <c r="B79" s="168" t="s">
        <v>651</v>
      </c>
      <c r="C79" s="132">
        <f t="shared" ref="C79" si="29">SUM(C74:C78)</f>
        <v>0</v>
      </c>
      <c r="D79" s="132">
        <f t="shared" ref="D79" si="30">SUM(D74:D78)</f>
        <v>0</v>
      </c>
      <c r="E79" s="132">
        <f t="shared" ref="E79" si="31">SUM(E74:E78)</f>
        <v>0</v>
      </c>
      <c r="F79" s="132">
        <f t="shared" ref="F79" si="32">SUM(F74:F78)</f>
        <v>0</v>
      </c>
      <c r="G79" s="132">
        <f t="shared" ref="G79" si="33">SUM(G74:G78)</f>
        <v>0</v>
      </c>
      <c r="H79" s="132">
        <f t="shared" ref="H79" si="34">SUM(H74:H78)</f>
        <v>0</v>
      </c>
    </row>
    <row r="80" spans="1:8" ht="6.75" customHeight="1" x14ac:dyDescent="0.25"/>
    <row r="81" spans="1:8" x14ac:dyDescent="0.25">
      <c r="B81" s="1" t="s">
        <v>81</v>
      </c>
      <c r="H81" s="167" t="str">
        <f>INSETTE!$B$19</f>
        <v>28 FEBRUARIE 2025</v>
      </c>
    </row>
    <row r="82" spans="1:8" ht="60" x14ac:dyDescent="0.25">
      <c r="B82" s="168" t="s">
        <v>637</v>
      </c>
      <c r="C82" s="129" t="s">
        <v>702</v>
      </c>
      <c r="D82" s="129" t="s">
        <v>715</v>
      </c>
      <c r="E82" s="129" t="s">
        <v>716</v>
      </c>
      <c r="F82" s="129" t="s">
        <v>719</v>
      </c>
      <c r="G82" s="129" t="s">
        <v>720</v>
      </c>
      <c r="H82" s="129" t="s">
        <v>706</v>
      </c>
    </row>
    <row r="83" spans="1:8" x14ac:dyDescent="0.25">
      <c r="B83" s="169" t="str">
        <f>B76</f>
        <v>Granted to: ? (Toegestaan aan: ?)</v>
      </c>
      <c r="C83" s="130">
        <f>'CURRENT &amp; OTHER ASSETS WS'!D39</f>
        <v>0</v>
      </c>
      <c r="D83" s="130">
        <f>'CURRENT &amp; OTHER ASSETS WS'!D40</f>
        <v>0</v>
      </c>
      <c r="E83" s="130">
        <f>'CURRENT &amp; OTHER ASSETS WS'!D41</f>
        <v>0</v>
      </c>
      <c r="F83" s="130">
        <f>'CURRENT &amp; OTHER ASSETS WS'!D42</f>
        <v>0</v>
      </c>
      <c r="G83" s="130">
        <f>'CURRENT &amp; OTHER ASSETS WS'!D43</f>
        <v>0</v>
      </c>
      <c r="H83" s="130">
        <f>SUM(C83:G83)</f>
        <v>0</v>
      </c>
    </row>
    <row r="84" spans="1:8" x14ac:dyDescent="0.25">
      <c r="B84" s="169" t="str">
        <f t="shared" ref="B84:B85" si="35">B77</f>
        <v>Granted to: ? (Toegestaan aan: ?)</v>
      </c>
      <c r="C84" s="130">
        <f>'CURRENT &amp; OTHER ASSETS WS'!D46</f>
        <v>0</v>
      </c>
      <c r="D84" s="130">
        <f>'CURRENT &amp; OTHER ASSETS WS'!D47</f>
        <v>0</v>
      </c>
      <c r="E84" s="130">
        <f>'CURRENT &amp; OTHER ASSETS WS'!D48</f>
        <v>0</v>
      </c>
      <c r="F84" s="130">
        <f>'CURRENT &amp; OTHER ASSETS WS'!D49</f>
        <v>0</v>
      </c>
      <c r="G84" s="130">
        <f>'CURRENT &amp; OTHER ASSETS WS'!D50</f>
        <v>0</v>
      </c>
      <c r="H84" s="130">
        <f>SUM(C84:G84)</f>
        <v>0</v>
      </c>
    </row>
    <row r="85" spans="1:8" x14ac:dyDescent="0.25">
      <c r="B85" s="169" t="str">
        <f t="shared" si="35"/>
        <v>Granted to: ? (Toegestaan aan: ?)</v>
      </c>
      <c r="C85" s="130">
        <f>'CURRENT &amp; OTHER ASSETS WS'!D53</f>
        <v>0</v>
      </c>
      <c r="D85" s="130">
        <f>'CURRENT &amp; OTHER ASSETS WS'!D54</f>
        <v>0</v>
      </c>
      <c r="E85" s="130">
        <f>'CURRENT &amp; OTHER ASSETS WS'!D55</f>
        <v>0</v>
      </c>
      <c r="F85" s="130">
        <f>'CURRENT &amp; OTHER ASSETS WS'!D56</f>
        <v>0</v>
      </c>
      <c r="G85" s="130">
        <f>'CURRENT &amp; OTHER ASSETS WS'!D57</f>
        <v>0</v>
      </c>
      <c r="H85" s="130">
        <f>SUM(C85:G85)</f>
        <v>0</v>
      </c>
    </row>
    <row r="86" spans="1:8" x14ac:dyDescent="0.25">
      <c r="B86" s="168" t="s">
        <v>651</v>
      </c>
      <c r="C86" s="132">
        <f t="shared" ref="C86" si="36">SUM(C81:C85)</f>
        <v>0</v>
      </c>
      <c r="D86" s="132">
        <f t="shared" ref="D86" si="37">SUM(D81:D85)</f>
        <v>0</v>
      </c>
      <c r="E86" s="132">
        <f t="shared" ref="E86" si="38">SUM(E81:E85)</f>
        <v>0</v>
      </c>
      <c r="F86" s="132">
        <f t="shared" ref="F86" si="39">SUM(F81:F85)</f>
        <v>0</v>
      </c>
      <c r="G86" s="132">
        <f t="shared" ref="G86" si="40">SUM(G81:G85)</f>
        <v>0</v>
      </c>
      <c r="H86" s="132">
        <f t="shared" ref="H86" si="41">SUM(H81:H85)</f>
        <v>0</v>
      </c>
    </row>
    <row r="88" spans="1:8" x14ac:dyDescent="0.25">
      <c r="A88" s="1" t="s">
        <v>75</v>
      </c>
      <c r="B88" s="1" t="s">
        <v>124</v>
      </c>
      <c r="H88" s="167" t="str">
        <f>INSETTE!$B$16</f>
        <v>28 FEBRUARIE 2026</v>
      </c>
    </row>
    <row r="89" spans="1:8" ht="62.25" x14ac:dyDescent="0.25">
      <c r="B89" s="168"/>
      <c r="C89" s="129" t="s">
        <v>702</v>
      </c>
      <c r="D89" s="129" t="str">
        <f>INSETTE!B24&amp;" Surplus or Shortage/ (Surplus of Tekort)"</f>
        <v>2026 Surplus or Shortage/ (Surplus of Tekort)</v>
      </c>
      <c r="E89" s="129" t="str">
        <f>INSETTE!B22&amp;"        Adjustments/(Aanpassings)"</f>
        <v>2025        Adjustments/(Aanpassings)</v>
      </c>
      <c r="F89" s="129" t="s">
        <v>721</v>
      </c>
      <c r="G89" s="129" t="s">
        <v>722</v>
      </c>
      <c r="H89" s="129" t="s">
        <v>706</v>
      </c>
    </row>
    <row r="90" spans="1:8" ht="30" x14ac:dyDescent="0.25">
      <c r="B90" s="169" t="str">
        <f>"Church Fund "&amp;INSETTE!B17&amp;" (Gemeentefonds) "&amp;INSETTE!B16</f>
        <v>Church Fund 28 FEBRUARY 2026 (Gemeentefonds) 28 FEBRUARIE 2026</v>
      </c>
      <c r="C90" s="130">
        <f>'CAPITAL &amp; FUNDS WS'!C8</f>
        <v>0</v>
      </c>
      <c r="D90" s="130">
        <f>'CAPITAL &amp; FUNDS WS'!C9</f>
        <v>0</v>
      </c>
      <c r="E90" s="130">
        <f>'CAPITAL &amp; FUNDS WS'!C10</f>
        <v>0</v>
      </c>
      <c r="F90" s="130">
        <f>'CAPITAL &amp; FUNDS WS'!C11</f>
        <v>0</v>
      </c>
      <c r="G90" s="130">
        <f>'CAPITAL &amp; FUNDS WS'!C12</f>
        <v>0</v>
      </c>
      <c r="H90" s="130">
        <f>SUM(C90:G90)</f>
        <v>0</v>
      </c>
    </row>
    <row r="91" spans="1:8" ht="8.25" customHeight="1" x14ac:dyDescent="0.25"/>
    <row r="92" spans="1:8" ht="30" customHeight="1" x14ac:dyDescent="0.25">
      <c r="A92" s="173" t="s">
        <v>723</v>
      </c>
      <c r="B92" s="174" t="s">
        <v>777</v>
      </c>
      <c r="C92" s="295"/>
      <c r="D92" s="295"/>
      <c r="E92" s="295"/>
      <c r="F92" s="295"/>
      <c r="G92" s="295"/>
      <c r="H92" s="295"/>
    </row>
    <row r="93" spans="1:8" ht="6.75" customHeight="1" x14ac:dyDescent="0.25"/>
    <row r="94" spans="1:8" x14ac:dyDescent="0.25">
      <c r="A94" s="1"/>
      <c r="B94" s="1" t="s">
        <v>124</v>
      </c>
      <c r="H94" s="167" t="str">
        <f>INSETTE!$B$19</f>
        <v>28 FEBRUARIE 2025</v>
      </c>
    </row>
    <row r="95" spans="1:8" ht="62.25" x14ac:dyDescent="0.25">
      <c r="B95" s="168"/>
      <c r="C95" s="129" t="s">
        <v>702</v>
      </c>
      <c r="D95" s="129" t="str">
        <f>INSETTE!B22&amp;" Surplus or Shortage/ (Surplus of Tekort)"</f>
        <v>2025 Surplus or Shortage/ (Surplus of Tekort)</v>
      </c>
      <c r="E95" s="129" t="s">
        <v>724</v>
      </c>
      <c r="F95" s="129" t="s">
        <v>721</v>
      </c>
      <c r="G95" s="129" t="s">
        <v>722</v>
      </c>
      <c r="H95" s="129" t="s">
        <v>706</v>
      </c>
    </row>
    <row r="96" spans="1:8" ht="30" x14ac:dyDescent="0.25">
      <c r="B96" s="169" t="str">
        <f>"Church Fund "&amp;INSETTE!B20&amp;" (Gemeentefonds) "&amp;INSETTE!B19</f>
        <v>Church Fund 28 FEBRUARY 2025 (Gemeentefonds) 28 FEBRUARIE 2025</v>
      </c>
      <c r="C96" s="130">
        <f>'CAPITAL &amp; FUNDS WS'!D8</f>
        <v>0</v>
      </c>
      <c r="D96" s="130">
        <f>'CAPITAL &amp; FUNDS WS'!D9</f>
        <v>0</v>
      </c>
      <c r="E96" s="130">
        <f>'CAPITAL &amp; FUNDS WS'!D10</f>
        <v>0</v>
      </c>
      <c r="F96" s="130">
        <f>'CAPITAL &amp; FUNDS WS'!D11</f>
        <v>0</v>
      </c>
      <c r="G96" s="130">
        <f>'CAPITAL &amp; FUNDS WS'!D12</f>
        <v>0</v>
      </c>
      <c r="H96" s="130">
        <f>SUM(C96:G96)</f>
        <v>0</v>
      </c>
    </row>
    <row r="97" spans="1:8" ht="8.25" customHeight="1" x14ac:dyDescent="0.25"/>
    <row r="98" spans="1:8" ht="30" customHeight="1" x14ac:dyDescent="0.25">
      <c r="A98" s="173" t="s">
        <v>723</v>
      </c>
      <c r="B98" s="174" t="s">
        <v>777</v>
      </c>
      <c r="C98" s="295"/>
      <c r="D98" s="295"/>
      <c r="E98" s="295"/>
      <c r="F98" s="295"/>
      <c r="G98" s="295"/>
      <c r="H98" s="295"/>
    </row>
    <row r="100" spans="1:8" x14ac:dyDescent="0.25">
      <c r="A100" s="1" t="s">
        <v>77</v>
      </c>
      <c r="B100" s="1" t="s">
        <v>92</v>
      </c>
      <c r="H100" s="167" t="str">
        <f>INSETTE!$B$16</f>
        <v>28 FEBRUARIE 2026</v>
      </c>
    </row>
    <row r="101" spans="1:8" ht="75" x14ac:dyDescent="0.25">
      <c r="B101" s="168"/>
      <c r="C101" s="170"/>
      <c r="D101" s="129" t="s">
        <v>702</v>
      </c>
      <c r="E101" s="129" t="str">
        <f>INSETTE!B22&amp;"        Adjustments/(Aanpassings)"</f>
        <v>2025        Adjustments/(Aanpassings)</v>
      </c>
      <c r="F101" s="129" t="s">
        <v>725</v>
      </c>
      <c r="G101" s="129" t="s">
        <v>722</v>
      </c>
      <c r="H101" s="129" t="s">
        <v>706</v>
      </c>
    </row>
    <row r="102" spans="1:8" x14ac:dyDescent="0.25">
      <c r="B102" s="172" t="s">
        <v>726</v>
      </c>
      <c r="C102" s="171"/>
      <c r="D102" s="130">
        <f>'CAPITAL &amp; FUNDS WS'!$C$15</f>
        <v>0</v>
      </c>
      <c r="E102" s="130">
        <f>'CAPITAL &amp; FUNDS WS'!$C$16</f>
        <v>0</v>
      </c>
      <c r="F102" s="130">
        <f>'CAPITAL &amp; FUNDS WS'!$C$17</f>
        <v>0</v>
      </c>
      <c r="G102" s="130">
        <f>'CAPITAL &amp; FUNDS WS'!$C$18</f>
        <v>0</v>
      </c>
      <c r="H102" s="130">
        <f>SUM(C102:G102)</f>
        <v>0</v>
      </c>
    </row>
    <row r="104" spans="1:8" ht="30" customHeight="1" x14ac:dyDescent="0.25">
      <c r="A104" s="173" t="s">
        <v>723</v>
      </c>
      <c r="B104" s="174" t="s">
        <v>777</v>
      </c>
      <c r="C104" s="295"/>
      <c r="D104" s="295"/>
      <c r="E104" s="295"/>
      <c r="F104" s="295"/>
      <c r="G104" s="295"/>
      <c r="H104" s="295"/>
    </row>
    <row r="105" spans="1:8" ht="6.75" customHeight="1" x14ac:dyDescent="0.25"/>
    <row r="106" spans="1:8" x14ac:dyDescent="0.25">
      <c r="A106" s="1"/>
      <c r="B106" s="1" t="s">
        <v>92</v>
      </c>
      <c r="H106" s="167" t="str">
        <f>INSETTE!$B$19</f>
        <v>28 FEBRUARIE 2025</v>
      </c>
    </row>
    <row r="107" spans="1:8" ht="75" x14ac:dyDescent="0.25">
      <c r="B107" s="168"/>
      <c r="C107" s="170"/>
      <c r="D107" s="129" t="s">
        <v>702</v>
      </c>
      <c r="E107" s="129" t="s">
        <v>724</v>
      </c>
      <c r="F107" s="129" t="s">
        <v>725</v>
      </c>
      <c r="G107" s="129" t="s">
        <v>722</v>
      </c>
      <c r="H107" s="129" t="s">
        <v>706</v>
      </c>
    </row>
    <row r="108" spans="1:8" x14ac:dyDescent="0.25">
      <c r="B108" s="172" t="s">
        <v>726</v>
      </c>
      <c r="C108" s="171"/>
      <c r="D108" s="130">
        <f>'CAPITAL &amp; FUNDS WS'!$D$15</f>
        <v>0</v>
      </c>
      <c r="E108" s="130">
        <f>'CAPITAL &amp; FUNDS WS'!$D$16</f>
        <v>0</v>
      </c>
      <c r="F108" s="130">
        <f>'CAPITAL &amp; FUNDS WS'!$D$17</f>
        <v>0</v>
      </c>
      <c r="G108" s="130">
        <f>'CAPITAL &amp; FUNDS WS'!$D$18</f>
        <v>0</v>
      </c>
      <c r="H108" s="130">
        <f>SUM(C108:G108)</f>
        <v>0</v>
      </c>
    </row>
    <row r="110" spans="1:8" ht="30" customHeight="1" x14ac:dyDescent="0.25">
      <c r="A110" s="173" t="s">
        <v>723</v>
      </c>
      <c r="B110" s="174" t="s">
        <v>777</v>
      </c>
      <c r="C110" s="295"/>
      <c r="D110" s="295"/>
      <c r="E110" s="295"/>
      <c r="F110" s="295"/>
      <c r="G110" s="295"/>
      <c r="H110" s="295"/>
    </row>
    <row r="112" spans="1:8" x14ac:dyDescent="0.25">
      <c r="A112" s="1" t="s">
        <v>78</v>
      </c>
      <c r="B112" s="1" t="s">
        <v>93</v>
      </c>
      <c r="H112" s="167" t="str">
        <f>INSETTE!$B$16</f>
        <v>28 FEBRUARIE 2026</v>
      </c>
    </row>
    <row r="113" spans="2:8" ht="60" x14ac:dyDescent="0.25">
      <c r="B113" s="128" t="s">
        <v>637</v>
      </c>
      <c r="C113" s="129" t="s">
        <v>702</v>
      </c>
      <c r="D113" s="129" t="s">
        <v>727</v>
      </c>
      <c r="E113" s="129" t="s">
        <v>729</v>
      </c>
      <c r="F113" s="129" t="s">
        <v>730</v>
      </c>
      <c r="G113" s="129" t="s">
        <v>731</v>
      </c>
      <c r="H113" s="129" t="s">
        <v>706</v>
      </c>
    </row>
    <row r="114" spans="2:8" ht="30" customHeight="1" x14ac:dyDescent="0.25">
      <c r="B114" s="166" t="str">
        <f>'CAPITAL &amp; FUNDS WS'!B28</f>
        <v>Fund (Fonds) 1</v>
      </c>
      <c r="C114" s="130">
        <f>'CAPITAL &amp; FUNDS WS'!$C$29</f>
        <v>0</v>
      </c>
      <c r="D114" s="130">
        <f>'CAPITAL &amp; FUNDS WS'!$C$30</f>
        <v>0</v>
      </c>
      <c r="E114" s="130">
        <f>'CAPITAL &amp; FUNDS WS'!$C$31</f>
        <v>0</v>
      </c>
      <c r="F114" s="130">
        <f>'CAPITAL &amp; FUNDS WS'!$C$32</f>
        <v>0</v>
      </c>
      <c r="G114" s="130">
        <f>'CAPITAL &amp; FUNDS WS'!$C$33</f>
        <v>0</v>
      </c>
      <c r="H114" s="130">
        <f t="shared" ref="H114:H128" si="42">SUM(C114:G114)</f>
        <v>0</v>
      </c>
    </row>
    <row r="115" spans="2:8" x14ac:dyDescent="0.25">
      <c r="B115" s="166" t="str">
        <f>'CAPITAL &amp; FUNDS WS'!B35</f>
        <v>Fund (Fonds) 2</v>
      </c>
      <c r="C115" s="130">
        <f>'CAPITAL &amp; FUNDS WS'!$C$36</f>
        <v>0</v>
      </c>
      <c r="D115" s="130">
        <f>'CAPITAL &amp; FUNDS WS'!$C$37</f>
        <v>0</v>
      </c>
      <c r="E115" s="130">
        <f>'CAPITAL &amp; FUNDS WS'!$C$38</f>
        <v>0</v>
      </c>
      <c r="F115" s="130">
        <f>'CAPITAL &amp; FUNDS WS'!$C$39</f>
        <v>0</v>
      </c>
      <c r="G115" s="130">
        <f>'CAPITAL &amp; FUNDS WS'!$C$40</f>
        <v>0</v>
      </c>
      <c r="H115" s="130">
        <f t="shared" si="42"/>
        <v>0</v>
      </c>
    </row>
    <row r="116" spans="2:8" x14ac:dyDescent="0.25">
      <c r="B116" s="166" t="str">
        <f>'CAPITAL &amp; FUNDS WS'!B42</f>
        <v>Fund (Fonds) 3</v>
      </c>
      <c r="C116" s="130">
        <f>'CAPITAL &amp; FUNDS WS'!$C$43</f>
        <v>0</v>
      </c>
      <c r="D116" s="130">
        <f>'CAPITAL &amp; FUNDS WS'!$C$44</f>
        <v>0</v>
      </c>
      <c r="E116" s="130">
        <f>'CAPITAL &amp; FUNDS WS'!$C$45</f>
        <v>0</v>
      </c>
      <c r="F116" s="130">
        <f>'CAPITAL &amp; FUNDS WS'!$C$46</f>
        <v>0</v>
      </c>
      <c r="G116" s="130">
        <f>'CAPITAL &amp; FUNDS WS'!$C$47</f>
        <v>0</v>
      </c>
      <c r="H116" s="130">
        <f t="shared" si="42"/>
        <v>0</v>
      </c>
    </row>
    <row r="117" spans="2:8" x14ac:dyDescent="0.25">
      <c r="B117" s="166" t="str">
        <f>'CAPITAL &amp; FUNDS WS'!B49</f>
        <v>Fund (Fonds) 4</v>
      </c>
      <c r="C117" s="130">
        <f>'CAPITAL &amp; FUNDS WS'!$C$50</f>
        <v>0</v>
      </c>
      <c r="D117" s="130">
        <f>'CAPITAL &amp; FUNDS WS'!$C$51</f>
        <v>0</v>
      </c>
      <c r="E117" s="130">
        <f>'CAPITAL &amp; FUNDS WS'!$C$52</f>
        <v>0</v>
      </c>
      <c r="F117" s="130">
        <f>'CAPITAL &amp; FUNDS WS'!$C$53</f>
        <v>0</v>
      </c>
      <c r="G117" s="130">
        <f>'CAPITAL &amp; FUNDS WS'!$C$54</f>
        <v>0</v>
      </c>
      <c r="H117" s="130">
        <f t="shared" si="42"/>
        <v>0</v>
      </c>
    </row>
    <row r="118" spans="2:8" x14ac:dyDescent="0.25">
      <c r="B118" s="166" t="str">
        <f>'CAPITAL &amp; FUNDS WS'!B56</f>
        <v>Fund (Fonds) 5</v>
      </c>
      <c r="C118" s="130">
        <f>'CAPITAL &amp; FUNDS WS'!$C$57</f>
        <v>0</v>
      </c>
      <c r="D118" s="130">
        <f>'CAPITAL &amp; FUNDS WS'!$C$58</f>
        <v>0</v>
      </c>
      <c r="E118" s="130">
        <f>'CAPITAL &amp; FUNDS WS'!$C$59</f>
        <v>0</v>
      </c>
      <c r="F118" s="130">
        <f>'CAPITAL &amp; FUNDS WS'!$C$60</f>
        <v>0</v>
      </c>
      <c r="G118" s="130">
        <f>'CAPITAL &amp; FUNDS WS'!$C$61</f>
        <v>0</v>
      </c>
      <c r="H118" s="130">
        <f t="shared" si="42"/>
        <v>0</v>
      </c>
    </row>
    <row r="119" spans="2:8" x14ac:dyDescent="0.25">
      <c r="B119" s="166" t="str">
        <f>'CAPITAL &amp; FUNDS WS'!B63</f>
        <v>Fund (Fonds) 6</v>
      </c>
      <c r="C119" s="130">
        <f>'CAPITAL &amp; FUNDS WS'!$C$64</f>
        <v>0</v>
      </c>
      <c r="D119" s="130">
        <f>'CAPITAL &amp; FUNDS WS'!$C$65</f>
        <v>0</v>
      </c>
      <c r="E119" s="130">
        <f>'CAPITAL &amp; FUNDS WS'!$C$66</f>
        <v>0</v>
      </c>
      <c r="F119" s="130">
        <f>'CAPITAL &amp; FUNDS WS'!$C$67</f>
        <v>0</v>
      </c>
      <c r="G119" s="130">
        <f>'CAPITAL &amp; FUNDS WS'!$C$68</f>
        <v>0</v>
      </c>
      <c r="H119" s="130">
        <f t="shared" ref="H119:H127" si="43">SUM(C119:G119)</f>
        <v>0</v>
      </c>
    </row>
    <row r="120" spans="2:8" x14ac:dyDescent="0.25">
      <c r="B120" s="166" t="str">
        <f>'CAPITAL &amp; FUNDS WS'!B70</f>
        <v>Fund (Fonds) 7</v>
      </c>
      <c r="C120" s="130">
        <f>'CAPITAL &amp; FUNDS WS'!$C$71</f>
        <v>0</v>
      </c>
      <c r="D120" s="130">
        <f>'CAPITAL &amp; FUNDS WS'!$C$72</f>
        <v>0</v>
      </c>
      <c r="E120" s="130">
        <f>'CAPITAL &amp; FUNDS WS'!$C$73</f>
        <v>0</v>
      </c>
      <c r="F120" s="130">
        <f>'CAPITAL &amp; FUNDS WS'!$C$74</f>
        <v>0</v>
      </c>
      <c r="G120" s="130">
        <f>'CAPITAL &amp; FUNDS WS'!$C$75</f>
        <v>0</v>
      </c>
      <c r="H120" s="130">
        <f t="shared" si="43"/>
        <v>0</v>
      </c>
    </row>
    <row r="121" spans="2:8" x14ac:dyDescent="0.25">
      <c r="B121" s="166" t="str">
        <f>'CAPITAL &amp; FUNDS WS'!B77</f>
        <v>Fund (Fonds) 8</v>
      </c>
      <c r="C121" s="130">
        <f>'CAPITAL &amp; FUNDS WS'!$C$78</f>
        <v>0</v>
      </c>
      <c r="D121" s="130">
        <f>'CAPITAL &amp; FUNDS WS'!$C$79</f>
        <v>0</v>
      </c>
      <c r="E121" s="130">
        <f>'CAPITAL &amp; FUNDS WS'!$C$80</f>
        <v>0</v>
      </c>
      <c r="F121" s="130">
        <f>'CAPITAL &amp; FUNDS WS'!$C$81</f>
        <v>0</v>
      </c>
      <c r="G121" s="130">
        <f>'CAPITAL &amp; FUNDS WS'!$C$82</f>
        <v>0</v>
      </c>
      <c r="H121" s="130">
        <f t="shared" si="43"/>
        <v>0</v>
      </c>
    </row>
    <row r="122" spans="2:8" x14ac:dyDescent="0.25">
      <c r="B122" s="166" t="str">
        <f>'CAPITAL &amp; FUNDS WS'!$B$84</f>
        <v>Fund (Fonds) 9</v>
      </c>
      <c r="C122" s="130">
        <f>'CAPITAL &amp; FUNDS WS'!$C$85</f>
        <v>0</v>
      </c>
      <c r="D122" s="130">
        <f>'CAPITAL &amp; FUNDS WS'!$C$86</f>
        <v>0</v>
      </c>
      <c r="E122" s="130">
        <f>'CAPITAL &amp; FUNDS WS'!$C$87</f>
        <v>0</v>
      </c>
      <c r="F122" s="130">
        <f>'CAPITAL &amp; FUNDS WS'!$C$88</f>
        <v>0</v>
      </c>
      <c r="G122" s="130">
        <f>'CAPITAL &amp; FUNDS WS'!$C$89</f>
        <v>0</v>
      </c>
      <c r="H122" s="130">
        <f t="shared" si="43"/>
        <v>0</v>
      </c>
    </row>
    <row r="123" spans="2:8" x14ac:dyDescent="0.25">
      <c r="B123" s="166" t="str">
        <f>'CAPITAL &amp; FUNDS WS'!$B$91</f>
        <v>Fund (Fonds) 10</v>
      </c>
      <c r="C123" s="130">
        <f>'CAPITAL &amp; FUNDS WS'!$C$92</f>
        <v>0</v>
      </c>
      <c r="D123" s="130">
        <f>'CAPITAL &amp; FUNDS WS'!$C$93</f>
        <v>0</v>
      </c>
      <c r="E123" s="130">
        <f>'CAPITAL &amp; FUNDS WS'!$C$94</f>
        <v>0</v>
      </c>
      <c r="F123" s="130">
        <f>'CAPITAL &amp; FUNDS WS'!$C$95</f>
        <v>0</v>
      </c>
      <c r="G123" s="130">
        <f>'CAPITAL &amp; FUNDS WS'!$C$96</f>
        <v>0</v>
      </c>
      <c r="H123" s="130">
        <f t="shared" si="43"/>
        <v>0</v>
      </c>
    </row>
    <row r="124" spans="2:8" x14ac:dyDescent="0.25">
      <c r="B124" s="166" t="str">
        <f>'CAPITAL &amp; FUNDS WS'!$B$98</f>
        <v>Fund (Fonds) 11</v>
      </c>
      <c r="C124" s="130">
        <f>'CAPITAL &amp; FUNDS WS'!$C$99</f>
        <v>0</v>
      </c>
      <c r="D124" s="130">
        <f>'CAPITAL &amp; FUNDS WS'!$C$100</f>
        <v>0</v>
      </c>
      <c r="E124" s="130">
        <f>'CAPITAL &amp; FUNDS WS'!$C$101</f>
        <v>0</v>
      </c>
      <c r="F124" s="130">
        <f>'CAPITAL &amp; FUNDS WS'!$C$102</f>
        <v>0</v>
      </c>
      <c r="G124" s="130">
        <f>'CAPITAL &amp; FUNDS WS'!$C$103</f>
        <v>0</v>
      </c>
      <c r="H124" s="130">
        <f t="shared" si="43"/>
        <v>0</v>
      </c>
    </row>
    <row r="125" spans="2:8" x14ac:dyDescent="0.25">
      <c r="B125" s="166" t="str">
        <f>'CAPITAL &amp; FUNDS WS'!$B$105</f>
        <v>Fund (Fonds) 12</v>
      </c>
      <c r="C125" s="130">
        <f>'CAPITAL &amp; FUNDS WS'!$C$106</f>
        <v>0</v>
      </c>
      <c r="D125" s="130">
        <f>'CAPITAL &amp; FUNDS WS'!$C$107</f>
        <v>0</v>
      </c>
      <c r="E125" s="130">
        <f>'CAPITAL &amp; FUNDS WS'!$C$108</f>
        <v>0</v>
      </c>
      <c r="F125" s="130">
        <f>'CAPITAL &amp; FUNDS WS'!$C$109</f>
        <v>0</v>
      </c>
      <c r="G125" s="130">
        <f>'CAPITAL &amp; FUNDS WS'!$C$110</f>
        <v>0</v>
      </c>
      <c r="H125" s="130">
        <f t="shared" si="43"/>
        <v>0</v>
      </c>
    </row>
    <row r="126" spans="2:8" x14ac:dyDescent="0.25">
      <c r="B126" s="166" t="str">
        <f>'CAPITAL &amp; FUNDS WS'!B112</f>
        <v>Fund (Fonds) 13</v>
      </c>
      <c r="C126" s="130">
        <f>'CAPITAL &amp; FUNDS WS'!$C$113</f>
        <v>0</v>
      </c>
      <c r="D126" s="130">
        <f>'CAPITAL &amp; FUNDS WS'!$C$114</f>
        <v>0</v>
      </c>
      <c r="E126" s="130">
        <f>'CAPITAL &amp; FUNDS WS'!$C$115</f>
        <v>0</v>
      </c>
      <c r="F126" s="130">
        <f>'CAPITAL &amp; FUNDS WS'!$C$116</f>
        <v>0</v>
      </c>
      <c r="G126" s="130">
        <f>'CAPITAL &amp; FUNDS WS'!$C$117</f>
        <v>0</v>
      </c>
      <c r="H126" s="130">
        <f t="shared" si="43"/>
        <v>0</v>
      </c>
    </row>
    <row r="127" spans="2:8" x14ac:dyDescent="0.25">
      <c r="B127" s="166" t="str">
        <f>'CAPITAL &amp; FUNDS WS'!$B$119</f>
        <v>Fund (Fonds) 14</v>
      </c>
      <c r="C127" s="130">
        <f>'CAPITAL &amp; FUNDS WS'!$C$120</f>
        <v>0</v>
      </c>
      <c r="D127" s="130">
        <f>'CAPITAL &amp; FUNDS WS'!$C$121</f>
        <v>0</v>
      </c>
      <c r="E127" s="130">
        <f>'CAPITAL &amp; FUNDS WS'!$C$122</f>
        <v>0</v>
      </c>
      <c r="F127" s="130">
        <f>'CAPITAL &amp; FUNDS WS'!$C$123</f>
        <v>0</v>
      </c>
      <c r="G127" s="130">
        <f>'CAPITAL &amp; FUNDS WS'!$C$124</f>
        <v>0</v>
      </c>
      <c r="H127" s="130">
        <f t="shared" si="43"/>
        <v>0</v>
      </c>
    </row>
    <row r="128" spans="2:8" x14ac:dyDescent="0.25">
      <c r="B128" s="166" t="str">
        <f>'CAPITAL &amp; FUNDS WS'!$B$126</f>
        <v>Fund (Fonds) 15</v>
      </c>
      <c r="C128" s="130">
        <f>'CAPITAL &amp; FUNDS WS'!$C$127</f>
        <v>0</v>
      </c>
      <c r="D128" s="130">
        <f>'CAPITAL &amp; FUNDS WS'!$C$128</f>
        <v>0</v>
      </c>
      <c r="E128" s="130">
        <f>'CAPITAL &amp; FUNDS WS'!$C$129</f>
        <v>0</v>
      </c>
      <c r="F128" s="130">
        <f>'CAPITAL &amp; FUNDS WS'!$C$130</f>
        <v>0</v>
      </c>
      <c r="G128" s="130">
        <f>'CAPITAL &amp; FUNDS WS'!$C$131</f>
        <v>0</v>
      </c>
      <c r="H128" s="130">
        <f t="shared" si="42"/>
        <v>0</v>
      </c>
    </row>
    <row r="129" spans="2:8" x14ac:dyDescent="0.25">
      <c r="B129" s="128" t="s">
        <v>651</v>
      </c>
      <c r="C129" s="132">
        <f t="shared" ref="C129:H129" si="44">SUM(C114:C128)</f>
        <v>0</v>
      </c>
      <c r="D129" s="132">
        <f t="shared" si="44"/>
        <v>0</v>
      </c>
      <c r="E129" s="132">
        <f t="shared" si="44"/>
        <v>0</v>
      </c>
      <c r="F129" s="132">
        <f t="shared" si="44"/>
        <v>0</v>
      </c>
      <c r="G129" s="132">
        <f t="shared" si="44"/>
        <v>0</v>
      </c>
      <c r="H129" s="132">
        <f t="shared" si="44"/>
        <v>0</v>
      </c>
    </row>
    <row r="130" spans="2:8" ht="6.75" customHeight="1" x14ac:dyDescent="0.25"/>
    <row r="131" spans="2:8" x14ac:dyDescent="0.25">
      <c r="B131" s="1" t="s">
        <v>93</v>
      </c>
      <c r="H131" s="167" t="str">
        <f>INSETTE!$B$19</f>
        <v>28 FEBRUARIE 2025</v>
      </c>
    </row>
    <row r="132" spans="2:8" ht="60" x14ac:dyDescent="0.25">
      <c r="B132" s="128" t="s">
        <v>637</v>
      </c>
      <c r="C132" s="129" t="s">
        <v>702</v>
      </c>
      <c r="D132" s="129" t="s">
        <v>727</v>
      </c>
      <c r="E132" s="129" t="s">
        <v>729</v>
      </c>
      <c r="F132" s="129" t="s">
        <v>730</v>
      </c>
      <c r="G132" s="129" t="s">
        <v>731</v>
      </c>
      <c r="H132" s="129" t="s">
        <v>706</v>
      </c>
    </row>
    <row r="133" spans="2:8" x14ac:dyDescent="0.25">
      <c r="B133" s="166" t="str">
        <f t="shared" ref="B133:B140" si="45">B114</f>
        <v>Fund (Fonds) 1</v>
      </c>
      <c r="C133" s="130">
        <f>'CAPITAL &amp; FUNDS WS'!$D$29</f>
        <v>0</v>
      </c>
      <c r="D133" s="130">
        <f>'CAPITAL &amp; FUNDS WS'!$D$30</f>
        <v>0</v>
      </c>
      <c r="E133" s="130">
        <f>'CAPITAL &amp; FUNDS WS'!$D$31</f>
        <v>0</v>
      </c>
      <c r="F133" s="130">
        <f>'CAPITAL &amp; FUNDS WS'!$D$32</f>
        <v>0</v>
      </c>
      <c r="G133" s="130">
        <f>'CAPITAL &amp; FUNDS WS'!$D$33</f>
        <v>0</v>
      </c>
      <c r="H133" s="130">
        <f>SUM(C133:G133)</f>
        <v>0</v>
      </c>
    </row>
    <row r="134" spans="2:8" x14ac:dyDescent="0.25">
      <c r="B134" s="166" t="str">
        <f t="shared" si="45"/>
        <v>Fund (Fonds) 2</v>
      </c>
      <c r="C134" s="130">
        <f>'CAPITAL &amp; FUNDS WS'!$D$36</f>
        <v>0</v>
      </c>
      <c r="D134" s="130">
        <f>'CAPITAL &amp; FUNDS WS'!$D$37</f>
        <v>0</v>
      </c>
      <c r="E134" s="130">
        <f>'CAPITAL &amp; FUNDS WS'!$D$38</f>
        <v>0</v>
      </c>
      <c r="F134" s="130">
        <f>'CAPITAL &amp; FUNDS WS'!$D$39</f>
        <v>0</v>
      </c>
      <c r="G134" s="130">
        <f>'CAPITAL &amp; FUNDS WS'!$D$40</f>
        <v>0</v>
      </c>
      <c r="H134" s="130">
        <f>SUM(C134:G134)</f>
        <v>0</v>
      </c>
    </row>
    <row r="135" spans="2:8" x14ac:dyDescent="0.25">
      <c r="B135" s="166" t="str">
        <f t="shared" si="45"/>
        <v>Fund (Fonds) 3</v>
      </c>
      <c r="C135" s="130">
        <f>'CAPITAL &amp; FUNDS WS'!$D$43</f>
        <v>0</v>
      </c>
      <c r="D135" s="130">
        <f>'CAPITAL &amp; FUNDS WS'!$D$44</f>
        <v>0</v>
      </c>
      <c r="E135" s="130">
        <f>'CAPITAL &amp; FUNDS WS'!$D$45</f>
        <v>0</v>
      </c>
      <c r="F135" s="130">
        <f>'CAPITAL &amp; FUNDS WS'!$D$46</f>
        <v>0</v>
      </c>
      <c r="G135" s="130">
        <f>'CAPITAL &amp; FUNDS WS'!$D$47</f>
        <v>0</v>
      </c>
      <c r="H135" s="130">
        <f t="shared" ref="H135:H147" si="46">SUM(C135:G135)</f>
        <v>0</v>
      </c>
    </row>
    <row r="136" spans="2:8" x14ac:dyDescent="0.25">
      <c r="B136" s="166" t="str">
        <f t="shared" si="45"/>
        <v>Fund (Fonds) 4</v>
      </c>
      <c r="C136" s="130">
        <f>'CAPITAL &amp; FUNDS WS'!$D$50</f>
        <v>0</v>
      </c>
      <c r="D136" s="130">
        <f>'CAPITAL &amp; FUNDS WS'!$D$51</f>
        <v>0</v>
      </c>
      <c r="E136" s="130">
        <f>'CAPITAL &amp; FUNDS WS'!$D$52</f>
        <v>0</v>
      </c>
      <c r="F136" s="130">
        <f>'CAPITAL &amp; FUNDS WS'!$D$53</f>
        <v>0</v>
      </c>
      <c r="G136" s="130">
        <f>'CAPITAL &amp; FUNDS WS'!$D$54</f>
        <v>0</v>
      </c>
      <c r="H136" s="130">
        <f t="shared" si="46"/>
        <v>0</v>
      </c>
    </row>
    <row r="137" spans="2:8" x14ac:dyDescent="0.25">
      <c r="B137" s="166" t="str">
        <f t="shared" si="45"/>
        <v>Fund (Fonds) 5</v>
      </c>
      <c r="C137" s="130">
        <f>'CAPITAL &amp; FUNDS WS'!$D$57</f>
        <v>0</v>
      </c>
      <c r="D137" s="130">
        <f>'CAPITAL &amp; FUNDS WS'!$D$58</f>
        <v>0</v>
      </c>
      <c r="E137" s="130">
        <f>'CAPITAL &amp; FUNDS WS'!$D$59</f>
        <v>0</v>
      </c>
      <c r="F137" s="130">
        <f>'CAPITAL &amp; FUNDS WS'!$D$60</f>
        <v>0</v>
      </c>
      <c r="G137" s="130">
        <f>'CAPITAL &amp; FUNDS WS'!$D$61</f>
        <v>0</v>
      </c>
      <c r="H137" s="130">
        <f t="shared" si="46"/>
        <v>0</v>
      </c>
    </row>
    <row r="138" spans="2:8" x14ac:dyDescent="0.25">
      <c r="B138" s="166" t="str">
        <f t="shared" si="45"/>
        <v>Fund (Fonds) 6</v>
      </c>
      <c r="C138" s="130">
        <f>'CAPITAL &amp; FUNDS WS'!$D$64</f>
        <v>0</v>
      </c>
      <c r="D138" s="130">
        <f>'CAPITAL &amp; FUNDS WS'!$D$65</f>
        <v>0</v>
      </c>
      <c r="E138" s="130">
        <f>'CAPITAL &amp; FUNDS WS'!$D$66</f>
        <v>0</v>
      </c>
      <c r="F138" s="130">
        <f>'CAPITAL &amp; FUNDS WS'!$D$67</f>
        <v>0</v>
      </c>
      <c r="G138" s="130">
        <f>'CAPITAL &amp; FUNDS WS'!$D$68</f>
        <v>0</v>
      </c>
      <c r="H138" s="130">
        <f t="shared" si="46"/>
        <v>0</v>
      </c>
    </row>
    <row r="139" spans="2:8" x14ac:dyDescent="0.25">
      <c r="B139" s="166" t="str">
        <f t="shared" si="45"/>
        <v>Fund (Fonds) 7</v>
      </c>
      <c r="C139" s="130">
        <f>'CAPITAL &amp; FUNDS WS'!$D$71</f>
        <v>0</v>
      </c>
      <c r="D139" s="130">
        <f>'CAPITAL &amp; FUNDS WS'!$D$72</f>
        <v>0</v>
      </c>
      <c r="E139" s="130">
        <f>'CAPITAL &amp; FUNDS WS'!$D$73</f>
        <v>0</v>
      </c>
      <c r="F139" s="130">
        <f>'CAPITAL &amp; FUNDS WS'!$D$74</f>
        <v>0</v>
      </c>
      <c r="G139" s="130">
        <f>'CAPITAL &amp; FUNDS WS'!$D$75</f>
        <v>0</v>
      </c>
      <c r="H139" s="130">
        <f t="shared" si="46"/>
        <v>0</v>
      </c>
    </row>
    <row r="140" spans="2:8" x14ac:dyDescent="0.25">
      <c r="B140" s="166" t="str">
        <f t="shared" si="45"/>
        <v>Fund (Fonds) 8</v>
      </c>
      <c r="C140" s="130">
        <f>'CAPITAL &amp; FUNDS WS'!$D$78</f>
        <v>0</v>
      </c>
      <c r="D140" s="130">
        <f>'CAPITAL &amp; FUNDS WS'!$D$79</f>
        <v>0</v>
      </c>
      <c r="E140" s="130">
        <f>'CAPITAL &amp; FUNDS WS'!$D$80</f>
        <v>0</v>
      </c>
      <c r="F140" s="130">
        <f>'CAPITAL &amp; FUNDS WS'!$D$81</f>
        <v>0</v>
      </c>
      <c r="G140" s="130">
        <f>'CAPITAL &amp; FUNDS WS'!$D$82</f>
        <v>0</v>
      </c>
      <c r="H140" s="130">
        <f t="shared" si="46"/>
        <v>0</v>
      </c>
    </row>
    <row r="141" spans="2:8" x14ac:dyDescent="0.25">
      <c r="B141" s="166" t="str">
        <f t="shared" ref="B141:B147" si="47">B122</f>
        <v>Fund (Fonds) 9</v>
      </c>
      <c r="C141" s="130">
        <f>'CAPITAL &amp; FUNDS WS'!$D$85</f>
        <v>0</v>
      </c>
      <c r="D141" s="130">
        <f>'CAPITAL &amp; FUNDS WS'!$D$86</f>
        <v>0</v>
      </c>
      <c r="E141" s="130">
        <f>'CAPITAL &amp; FUNDS WS'!$D$87</f>
        <v>0</v>
      </c>
      <c r="F141" s="130">
        <f>'CAPITAL &amp; FUNDS WS'!$D$88</f>
        <v>0</v>
      </c>
      <c r="G141" s="130">
        <f>'CAPITAL &amp; FUNDS WS'!$D$89</f>
        <v>0</v>
      </c>
      <c r="H141" s="130">
        <f t="shared" si="46"/>
        <v>0</v>
      </c>
    </row>
    <row r="142" spans="2:8" x14ac:dyDescent="0.25">
      <c r="B142" s="166" t="str">
        <f t="shared" si="47"/>
        <v>Fund (Fonds) 10</v>
      </c>
      <c r="C142" s="130">
        <f>'CAPITAL &amp; FUNDS WS'!$D$92</f>
        <v>0</v>
      </c>
      <c r="D142" s="130">
        <f>'CAPITAL &amp; FUNDS WS'!$D$93</f>
        <v>0</v>
      </c>
      <c r="E142" s="130">
        <f>'CAPITAL &amp; FUNDS WS'!$D$94</f>
        <v>0</v>
      </c>
      <c r="F142" s="130">
        <f>'CAPITAL &amp; FUNDS WS'!$D$95</f>
        <v>0</v>
      </c>
      <c r="G142" s="130">
        <f>'CAPITAL &amp; FUNDS WS'!$D$96</f>
        <v>0</v>
      </c>
      <c r="H142" s="130">
        <f t="shared" si="46"/>
        <v>0</v>
      </c>
    </row>
    <row r="143" spans="2:8" x14ac:dyDescent="0.25">
      <c r="B143" s="166" t="str">
        <f t="shared" si="47"/>
        <v>Fund (Fonds) 11</v>
      </c>
      <c r="C143" s="130">
        <f>'CAPITAL &amp; FUNDS WS'!$D$99</f>
        <v>0</v>
      </c>
      <c r="D143" s="130">
        <f>'CAPITAL &amp; FUNDS WS'!$D$100</f>
        <v>0</v>
      </c>
      <c r="E143" s="130">
        <f>'CAPITAL &amp; FUNDS WS'!$D$101</f>
        <v>0</v>
      </c>
      <c r="F143" s="130">
        <f>'CAPITAL &amp; FUNDS WS'!$D$102</f>
        <v>0</v>
      </c>
      <c r="G143" s="130">
        <f>'CAPITAL &amp; FUNDS WS'!$D$103</f>
        <v>0</v>
      </c>
      <c r="H143" s="130">
        <f t="shared" si="46"/>
        <v>0</v>
      </c>
    </row>
    <row r="144" spans="2:8" x14ac:dyDescent="0.25">
      <c r="B144" s="166" t="str">
        <f t="shared" si="47"/>
        <v>Fund (Fonds) 12</v>
      </c>
      <c r="C144" s="130">
        <f>'CAPITAL &amp; FUNDS WS'!$D$106</f>
        <v>0</v>
      </c>
      <c r="D144" s="130">
        <f>'CAPITAL &amp; FUNDS WS'!$D$107</f>
        <v>0</v>
      </c>
      <c r="E144" s="130">
        <f>'CAPITAL &amp; FUNDS WS'!$D$108</f>
        <v>0</v>
      </c>
      <c r="F144" s="130">
        <f>'CAPITAL &amp; FUNDS WS'!$D$109</f>
        <v>0</v>
      </c>
      <c r="G144" s="130">
        <f>'CAPITAL &amp; FUNDS WS'!$D$110</f>
        <v>0</v>
      </c>
      <c r="H144" s="130">
        <f t="shared" si="46"/>
        <v>0</v>
      </c>
    </row>
    <row r="145" spans="1:8" x14ac:dyDescent="0.25">
      <c r="B145" s="166" t="str">
        <f t="shared" si="47"/>
        <v>Fund (Fonds) 13</v>
      </c>
      <c r="C145" s="130">
        <f>'CAPITAL &amp; FUNDS WS'!$D$113</f>
        <v>0</v>
      </c>
      <c r="D145" s="130">
        <f>'CAPITAL &amp; FUNDS WS'!$D$114</f>
        <v>0</v>
      </c>
      <c r="E145" s="130">
        <f>'CAPITAL &amp; FUNDS WS'!$D$115</f>
        <v>0</v>
      </c>
      <c r="F145" s="130">
        <f>'CAPITAL &amp; FUNDS WS'!$D$116</f>
        <v>0</v>
      </c>
      <c r="G145" s="130">
        <f>'CAPITAL &amp; FUNDS WS'!$D$117</f>
        <v>0</v>
      </c>
      <c r="H145" s="130">
        <f t="shared" si="46"/>
        <v>0</v>
      </c>
    </row>
    <row r="146" spans="1:8" x14ac:dyDescent="0.25">
      <c r="B146" s="166" t="str">
        <f t="shared" si="47"/>
        <v>Fund (Fonds) 14</v>
      </c>
      <c r="C146" s="130">
        <f>'CAPITAL &amp; FUNDS WS'!$D$120</f>
        <v>0</v>
      </c>
      <c r="D146" s="130">
        <f>'CAPITAL &amp; FUNDS WS'!$D$121</f>
        <v>0</v>
      </c>
      <c r="E146" s="130">
        <f>'CAPITAL &amp; FUNDS WS'!$D$122</f>
        <v>0</v>
      </c>
      <c r="F146" s="130">
        <f>'CAPITAL &amp; FUNDS WS'!$D$123</f>
        <v>0</v>
      </c>
      <c r="G146" s="130">
        <f>'CAPITAL &amp; FUNDS WS'!$D$124</f>
        <v>0</v>
      </c>
      <c r="H146" s="130">
        <f t="shared" si="46"/>
        <v>0</v>
      </c>
    </row>
    <row r="147" spans="1:8" x14ac:dyDescent="0.25">
      <c r="B147" s="166" t="str">
        <f t="shared" si="47"/>
        <v>Fund (Fonds) 15</v>
      </c>
      <c r="C147" s="130">
        <f>'CAPITAL &amp; FUNDS WS'!$D$127</f>
        <v>0</v>
      </c>
      <c r="D147" s="130">
        <f>'CAPITAL &amp; FUNDS WS'!$D$128</f>
        <v>0</v>
      </c>
      <c r="E147" s="130">
        <f>'CAPITAL &amp; FUNDS WS'!$D$129</f>
        <v>0</v>
      </c>
      <c r="F147" s="130">
        <f>'CAPITAL &amp; FUNDS WS'!$D$130</f>
        <v>0</v>
      </c>
      <c r="G147" s="130">
        <f>'CAPITAL &amp; FUNDS WS'!$D$131</f>
        <v>0</v>
      </c>
      <c r="H147" s="130">
        <f t="shared" si="46"/>
        <v>0</v>
      </c>
    </row>
    <row r="148" spans="1:8" x14ac:dyDescent="0.25">
      <c r="B148" s="128" t="s">
        <v>651</v>
      </c>
      <c r="C148" s="132">
        <f>SUM(C133:C147)</f>
        <v>0</v>
      </c>
      <c r="D148" s="132">
        <f t="shared" ref="D148" si="48">SUM(D133:D147)</f>
        <v>0</v>
      </c>
      <c r="E148" s="132">
        <f t="shared" ref="E148" si="49">SUM(E133:E147)</f>
        <v>0</v>
      </c>
      <c r="F148" s="132">
        <f t="shared" ref="F148" si="50">SUM(F133:F147)</f>
        <v>0</v>
      </c>
      <c r="G148" s="132">
        <f t="shared" ref="G148" si="51">SUM(G133:G147)</f>
        <v>0</v>
      </c>
      <c r="H148" s="132">
        <f t="shared" ref="H148" si="52">SUM(H133:H147)</f>
        <v>0</v>
      </c>
    </row>
    <row r="150" spans="1:8" x14ac:dyDescent="0.25">
      <c r="A150" s="1" t="s">
        <v>80</v>
      </c>
      <c r="B150" s="1" t="s">
        <v>127</v>
      </c>
      <c r="H150" s="167" t="str">
        <f>INSETTE!$B$16</f>
        <v>28 FEBRUARIE 2026</v>
      </c>
    </row>
    <row r="151" spans="1:8" ht="60" x14ac:dyDescent="0.25">
      <c r="B151" s="128" t="s">
        <v>637</v>
      </c>
      <c r="C151" s="129" t="s">
        <v>702</v>
      </c>
      <c r="D151" s="129" t="s">
        <v>727</v>
      </c>
      <c r="E151" s="129" t="s">
        <v>729</v>
      </c>
      <c r="F151" s="129" t="s">
        <v>730</v>
      </c>
      <c r="G151" s="129" t="s">
        <v>731</v>
      </c>
      <c r="H151" s="129" t="s">
        <v>706</v>
      </c>
    </row>
    <row r="152" spans="1:8" x14ac:dyDescent="0.25">
      <c r="B152" s="166" t="str">
        <f>'CAPITAL &amp; FUNDS WS CONT'!$B$15</f>
        <v>Fund (Fonds) 1</v>
      </c>
      <c r="C152" s="130">
        <f>'CAPITAL &amp; FUNDS WS CONT'!$C$16</f>
        <v>0</v>
      </c>
      <c r="D152" s="130">
        <f>'CAPITAL &amp; FUNDS WS CONT'!$C$17</f>
        <v>0</v>
      </c>
      <c r="E152" s="130">
        <f>'CAPITAL &amp; FUNDS WS CONT'!$C$18</f>
        <v>0</v>
      </c>
      <c r="F152" s="130">
        <f>'CAPITAL &amp; FUNDS WS CONT'!$C$19</f>
        <v>0</v>
      </c>
      <c r="G152" s="130">
        <f>'CAPITAL &amp; FUNDS WS CONT'!$C$20</f>
        <v>0</v>
      </c>
      <c r="H152" s="130">
        <f>SUM(C152:G152)</f>
        <v>0</v>
      </c>
    </row>
    <row r="153" spans="1:8" x14ac:dyDescent="0.25">
      <c r="B153" s="166" t="str">
        <f>'CAPITAL &amp; FUNDS WS CONT'!B22</f>
        <v>Fund (Fonds) 2</v>
      </c>
      <c r="C153" s="130">
        <f>'CAPITAL &amp; FUNDS WS CONT'!$C$23</f>
        <v>0</v>
      </c>
      <c r="D153" s="130">
        <f>'CAPITAL &amp; FUNDS WS CONT'!$C$24</f>
        <v>0</v>
      </c>
      <c r="E153" s="130">
        <f>'CAPITAL &amp; FUNDS WS CONT'!$C$25</f>
        <v>0</v>
      </c>
      <c r="F153" s="130">
        <f>'CAPITAL &amp; FUNDS WS CONT'!$C$26</f>
        <v>0</v>
      </c>
      <c r="G153" s="130">
        <f>'CAPITAL &amp; FUNDS WS CONT'!$C$27</f>
        <v>0</v>
      </c>
      <c r="H153" s="130">
        <f>SUM(C153:G153)</f>
        <v>0</v>
      </c>
    </row>
    <row r="154" spans="1:8" x14ac:dyDescent="0.25">
      <c r="B154" s="166" t="str">
        <f>'CAPITAL &amp; FUNDS WS CONT'!B29</f>
        <v>Fund (Fonds) 3</v>
      </c>
      <c r="C154" s="130">
        <f>'CAPITAL &amp; FUNDS WS CONT'!$C$30</f>
        <v>0</v>
      </c>
      <c r="D154" s="130">
        <f>'CAPITAL &amp; FUNDS WS CONT'!$C$31</f>
        <v>0</v>
      </c>
      <c r="E154" s="130">
        <f>'CAPITAL &amp; FUNDS WS CONT'!$C$32</f>
        <v>0</v>
      </c>
      <c r="F154" s="130">
        <f>'CAPITAL &amp; FUNDS WS CONT'!$C$33</f>
        <v>0</v>
      </c>
      <c r="G154" s="130">
        <f>'CAPITAL &amp; FUNDS WS CONT'!$C$34</f>
        <v>0</v>
      </c>
      <c r="H154" s="130">
        <f t="shared" ref="H154:H160" si="53">SUM(C154:G154)</f>
        <v>0</v>
      </c>
    </row>
    <row r="155" spans="1:8" x14ac:dyDescent="0.25">
      <c r="B155" s="166" t="str">
        <f>'CAPITAL &amp; FUNDS WS CONT'!B36</f>
        <v>Fund (Fonds) 4</v>
      </c>
      <c r="C155" s="130">
        <f>'CAPITAL &amp; FUNDS WS CONT'!$C$37</f>
        <v>0</v>
      </c>
      <c r="D155" s="130">
        <f>'CAPITAL &amp; FUNDS WS CONT'!$C$38</f>
        <v>0</v>
      </c>
      <c r="E155" s="130">
        <f>'CAPITAL &amp; FUNDS WS CONT'!$C$39</f>
        <v>0</v>
      </c>
      <c r="F155" s="130">
        <f>'CAPITAL &amp; FUNDS WS CONT'!$C$40</f>
        <v>0</v>
      </c>
      <c r="G155" s="130">
        <f>'CAPITAL &amp; FUNDS WS CONT'!$C$41</f>
        <v>0</v>
      </c>
      <c r="H155" s="130">
        <f t="shared" si="53"/>
        <v>0</v>
      </c>
    </row>
    <row r="156" spans="1:8" x14ac:dyDescent="0.25">
      <c r="B156" s="166" t="str">
        <f>'CAPITAL &amp; FUNDS WS CONT'!B43</f>
        <v>Fund (Fonds) 5</v>
      </c>
      <c r="C156" s="130">
        <f>'CAPITAL &amp; FUNDS WS CONT'!$C$44</f>
        <v>0</v>
      </c>
      <c r="D156" s="130">
        <f>'CAPITAL &amp; FUNDS WS CONT'!$C$45</f>
        <v>0</v>
      </c>
      <c r="E156" s="130">
        <f>'CAPITAL &amp; FUNDS WS CONT'!$C$46</f>
        <v>0</v>
      </c>
      <c r="F156" s="130">
        <f>'CAPITAL &amp; FUNDS WS CONT'!$C$47</f>
        <v>0</v>
      </c>
      <c r="G156" s="130">
        <f>'CAPITAL &amp; FUNDS WS CONT'!$C$48</f>
        <v>0</v>
      </c>
      <c r="H156" s="130">
        <f t="shared" si="53"/>
        <v>0</v>
      </c>
    </row>
    <row r="157" spans="1:8" x14ac:dyDescent="0.25">
      <c r="B157" s="166" t="str">
        <f>'CAPITAL &amp; FUNDS WS CONT'!$B$50</f>
        <v>Fund (Fonds) 6</v>
      </c>
      <c r="C157" s="130">
        <f>'CAPITAL &amp; FUNDS WS CONT'!$C$51</f>
        <v>0</v>
      </c>
      <c r="D157" s="130">
        <f>'CAPITAL &amp; FUNDS WS CONT'!$C$52</f>
        <v>0</v>
      </c>
      <c r="E157" s="130">
        <f>'CAPITAL &amp; FUNDS WS CONT'!$C$53</f>
        <v>0</v>
      </c>
      <c r="F157" s="130">
        <f>'CAPITAL &amp; FUNDS WS CONT'!$C$54</f>
        <v>0</v>
      </c>
      <c r="G157" s="130">
        <f>'CAPITAL &amp; FUNDS WS CONT'!$C$55</f>
        <v>0</v>
      </c>
      <c r="H157" s="130">
        <f t="shared" ref="H157:H159" si="54">SUM(C157:G157)</f>
        <v>0</v>
      </c>
    </row>
    <row r="158" spans="1:8" x14ac:dyDescent="0.25">
      <c r="B158" s="166" t="str">
        <f>'CAPITAL &amp; FUNDS WS CONT'!B57</f>
        <v>Fund (Fonds) 7</v>
      </c>
      <c r="C158" s="130">
        <f>'CAPITAL &amp; FUNDS WS CONT'!$C$58</f>
        <v>0</v>
      </c>
      <c r="D158" s="130">
        <f>'CAPITAL &amp; FUNDS WS CONT'!$C$59</f>
        <v>0</v>
      </c>
      <c r="E158" s="130">
        <f>'CAPITAL &amp; FUNDS WS CONT'!$C$60</f>
        <v>0</v>
      </c>
      <c r="F158" s="130">
        <f>'CAPITAL &amp; FUNDS WS CONT'!$C$61</f>
        <v>0</v>
      </c>
      <c r="G158" s="130">
        <f>'CAPITAL &amp; FUNDS WS CONT'!$C$62</f>
        <v>0</v>
      </c>
      <c r="H158" s="130">
        <f t="shared" si="54"/>
        <v>0</v>
      </c>
    </row>
    <row r="159" spans="1:8" x14ac:dyDescent="0.25">
      <c r="B159" s="166" t="str">
        <f>'CAPITAL &amp; FUNDS WS CONT'!B64</f>
        <v>Fund (Fonds) 8</v>
      </c>
      <c r="C159" s="130">
        <f>'CAPITAL &amp; FUNDS WS CONT'!$C$65</f>
        <v>0</v>
      </c>
      <c r="D159" s="130">
        <f>'CAPITAL &amp; FUNDS WS CONT'!$C$66</f>
        <v>0</v>
      </c>
      <c r="E159" s="130">
        <f>'CAPITAL &amp; FUNDS WS CONT'!$C$67</f>
        <v>0</v>
      </c>
      <c r="F159" s="130">
        <f>'CAPITAL &amp; FUNDS WS CONT'!$C$68</f>
        <v>0</v>
      </c>
      <c r="G159" s="130">
        <f>'CAPITAL &amp; FUNDS WS CONT'!$C$69</f>
        <v>0</v>
      </c>
      <c r="H159" s="130">
        <f t="shared" si="54"/>
        <v>0</v>
      </c>
    </row>
    <row r="160" spans="1:8" x14ac:dyDescent="0.25">
      <c r="B160" s="166" t="str">
        <f>'CAPITAL &amp; FUNDS WS CONT'!B71</f>
        <v>Fund (Fonds) 9</v>
      </c>
      <c r="C160" s="130">
        <f>'CAPITAL &amp; FUNDS WS CONT'!$C$72</f>
        <v>0</v>
      </c>
      <c r="D160" s="130">
        <f>'CAPITAL &amp; FUNDS WS CONT'!$C$73</f>
        <v>0</v>
      </c>
      <c r="E160" s="130">
        <f>'CAPITAL &amp; FUNDS WS CONT'!$C$74</f>
        <v>0</v>
      </c>
      <c r="F160" s="130">
        <f>'CAPITAL &amp; FUNDS WS CONT'!$C$75</f>
        <v>0</v>
      </c>
      <c r="G160" s="130">
        <f>'CAPITAL &amp; FUNDS WS CONT'!$C$76</f>
        <v>0</v>
      </c>
      <c r="H160" s="130">
        <f t="shared" si="53"/>
        <v>0</v>
      </c>
    </row>
    <row r="161" spans="1:8" x14ac:dyDescent="0.25">
      <c r="B161" s="128" t="s">
        <v>651</v>
      </c>
      <c r="C161" s="132">
        <f>SUM(C152:C160)</f>
        <v>0</v>
      </c>
      <c r="D161" s="132">
        <f t="shared" ref="D161:H161" si="55">SUM(D152:D160)</f>
        <v>0</v>
      </c>
      <c r="E161" s="132">
        <f t="shared" si="55"/>
        <v>0</v>
      </c>
      <c r="F161" s="132">
        <f t="shared" si="55"/>
        <v>0</v>
      </c>
      <c r="G161" s="132">
        <f t="shared" si="55"/>
        <v>0</v>
      </c>
      <c r="H161" s="132">
        <f t="shared" si="55"/>
        <v>0</v>
      </c>
    </row>
    <row r="162" spans="1:8" ht="6.75" customHeight="1" x14ac:dyDescent="0.25"/>
    <row r="163" spans="1:8" x14ac:dyDescent="0.25">
      <c r="B163" s="1" t="s">
        <v>127</v>
      </c>
      <c r="H163" s="167" t="str">
        <f>INSETTE!$B$19</f>
        <v>28 FEBRUARIE 2025</v>
      </c>
    </row>
    <row r="164" spans="1:8" ht="60" x14ac:dyDescent="0.25">
      <c r="B164" s="128" t="s">
        <v>637</v>
      </c>
      <c r="C164" s="129" t="s">
        <v>702</v>
      </c>
      <c r="D164" s="129" t="s">
        <v>727</v>
      </c>
      <c r="E164" s="129" t="s">
        <v>729</v>
      </c>
      <c r="F164" s="129" t="s">
        <v>730</v>
      </c>
      <c r="G164" s="129" t="s">
        <v>731</v>
      </c>
      <c r="H164" s="129" t="s">
        <v>706</v>
      </c>
    </row>
    <row r="165" spans="1:8" x14ac:dyDescent="0.25">
      <c r="B165" s="166" t="str">
        <f>B152</f>
        <v>Fund (Fonds) 1</v>
      </c>
      <c r="C165" s="130">
        <f>'CAPITAL &amp; FUNDS WS CONT'!$D$16</f>
        <v>0</v>
      </c>
      <c r="D165" s="130">
        <f>'CAPITAL &amp; FUNDS WS CONT'!$D$17</f>
        <v>0</v>
      </c>
      <c r="E165" s="130">
        <f>'CAPITAL &amp; FUNDS WS CONT'!$D$18</f>
        <v>0</v>
      </c>
      <c r="F165" s="130">
        <f>'CAPITAL &amp; FUNDS WS CONT'!$D$19</f>
        <v>0</v>
      </c>
      <c r="G165" s="130">
        <f>'CAPITAL &amp; FUNDS WS CONT'!$D$20</f>
        <v>0</v>
      </c>
      <c r="H165" s="130">
        <f>SUM(C165:G165)</f>
        <v>0</v>
      </c>
    </row>
    <row r="166" spans="1:8" x14ac:dyDescent="0.25">
      <c r="B166" s="166" t="str">
        <f>B153</f>
        <v>Fund (Fonds) 2</v>
      </c>
      <c r="C166" s="130">
        <f>'CAPITAL &amp; FUNDS WS CONT'!$D$23</f>
        <v>0</v>
      </c>
      <c r="D166" s="130">
        <f>'CAPITAL &amp; FUNDS WS CONT'!$D$24</f>
        <v>0</v>
      </c>
      <c r="E166" s="130">
        <f>'CAPITAL &amp; FUNDS WS CONT'!$D$25</f>
        <v>0</v>
      </c>
      <c r="F166" s="130">
        <f>'CAPITAL &amp; FUNDS WS CONT'!$D$26</f>
        <v>0</v>
      </c>
      <c r="G166" s="130">
        <f>'CAPITAL &amp; FUNDS WS CONT'!$D$27</f>
        <v>0</v>
      </c>
      <c r="H166" s="130">
        <f>SUM(C166:G166)</f>
        <v>0</v>
      </c>
    </row>
    <row r="167" spans="1:8" x14ac:dyDescent="0.25">
      <c r="B167" s="166" t="str">
        <f>B154</f>
        <v>Fund (Fonds) 3</v>
      </c>
      <c r="C167" s="130">
        <f>'CAPITAL &amp; FUNDS WS CONT'!$D$30</f>
        <v>0</v>
      </c>
      <c r="D167" s="130">
        <f>'CAPITAL &amp; FUNDS WS CONT'!$D$31</f>
        <v>0</v>
      </c>
      <c r="E167" s="130">
        <f>'CAPITAL &amp; FUNDS WS CONT'!$D$32</f>
        <v>0</v>
      </c>
      <c r="F167" s="130">
        <f>'CAPITAL &amp; FUNDS WS CONT'!$D$33</f>
        <v>0</v>
      </c>
      <c r="G167" s="130">
        <f>'CAPITAL &amp; FUNDS WS CONT'!$D$34</f>
        <v>0</v>
      </c>
      <c r="H167" s="130">
        <f t="shared" ref="H167:H173" si="56">SUM(C167:G167)</f>
        <v>0</v>
      </c>
    </row>
    <row r="168" spans="1:8" x14ac:dyDescent="0.25">
      <c r="B168" s="166" t="str">
        <f>B155</f>
        <v>Fund (Fonds) 4</v>
      </c>
      <c r="C168" s="130">
        <f>'CAPITAL &amp; FUNDS WS CONT'!$D$37</f>
        <v>0</v>
      </c>
      <c r="D168" s="130">
        <f>'CAPITAL &amp; FUNDS WS CONT'!$D$38</f>
        <v>0</v>
      </c>
      <c r="E168" s="130">
        <f>'CAPITAL &amp; FUNDS WS CONT'!$D$39</f>
        <v>0</v>
      </c>
      <c r="F168" s="130">
        <f>'CAPITAL &amp; FUNDS WS CONT'!$D$40</f>
        <v>0</v>
      </c>
      <c r="G168" s="130">
        <f>'CAPITAL &amp; FUNDS WS CONT'!$D$41</f>
        <v>0</v>
      </c>
      <c r="H168" s="130">
        <f t="shared" si="56"/>
        <v>0</v>
      </c>
    </row>
    <row r="169" spans="1:8" x14ac:dyDescent="0.25">
      <c r="B169" s="166" t="str">
        <f>B156</f>
        <v>Fund (Fonds) 5</v>
      </c>
      <c r="C169" s="130">
        <f>'CAPITAL &amp; FUNDS WS CONT'!$D$44</f>
        <v>0</v>
      </c>
      <c r="D169" s="130">
        <f>'CAPITAL &amp; FUNDS WS CONT'!$D$45</f>
        <v>0</v>
      </c>
      <c r="E169" s="130">
        <f>'CAPITAL &amp; FUNDS WS CONT'!$D$46</f>
        <v>0</v>
      </c>
      <c r="F169" s="130">
        <f>'CAPITAL &amp; FUNDS WS CONT'!$D$47</f>
        <v>0</v>
      </c>
      <c r="G169" s="130">
        <f>'CAPITAL &amp; FUNDS WS CONT'!$D$48</f>
        <v>0</v>
      </c>
      <c r="H169" s="130">
        <f t="shared" si="56"/>
        <v>0</v>
      </c>
    </row>
    <row r="170" spans="1:8" x14ac:dyDescent="0.25">
      <c r="B170" s="166" t="str">
        <f t="shared" ref="B170:B172" si="57">B157</f>
        <v>Fund (Fonds) 6</v>
      </c>
      <c r="C170" s="130">
        <f>'CAPITAL &amp; FUNDS WS CONT'!$D$51</f>
        <v>0</v>
      </c>
      <c r="D170" s="130">
        <f>'CAPITAL &amp; FUNDS WS CONT'!$D$52</f>
        <v>0</v>
      </c>
      <c r="E170" s="130">
        <f>'CAPITAL &amp; FUNDS WS CONT'!$D$53</f>
        <v>0</v>
      </c>
      <c r="F170" s="130">
        <f>'CAPITAL &amp; FUNDS WS CONT'!$D$54</f>
        <v>0</v>
      </c>
      <c r="G170" s="130">
        <f>'CAPITAL &amp; FUNDS WS CONT'!$D$55</f>
        <v>0</v>
      </c>
      <c r="H170" s="130">
        <f t="shared" si="56"/>
        <v>0</v>
      </c>
    </row>
    <row r="171" spans="1:8" x14ac:dyDescent="0.25">
      <c r="B171" s="166" t="str">
        <f t="shared" si="57"/>
        <v>Fund (Fonds) 7</v>
      </c>
      <c r="C171" s="130">
        <f>'CAPITAL &amp; FUNDS WS CONT'!$D$58</f>
        <v>0</v>
      </c>
      <c r="D171" s="130">
        <f>'CAPITAL &amp; FUNDS WS CONT'!$D$59</f>
        <v>0</v>
      </c>
      <c r="E171" s="130">
        <f>'CAPITAL &amp; FUNDS WS CONT'!$D$60</f>
        <v>0</v>
      </c>
      <c r="F171" s="130">
        <f>'CAPITAL &amp; FUNDS WS CONT'!$D$61</f>
        <v>0</v>
      </c>
      <c r="G171" s="130">
        <f>'CAPITAL &amp; FUNDS WS CONT'!$D$62</f>
        <v>0</v>
      </c>
      <c r="H171" s="130">
        <f t="shared" si="56"/>
        <v>0</v>
      </c>
    </row>
    <row r="172" spans="1:8" x14ac:dyDescent="0.25">
      <c r="B172" s="166" t="str">
        <f t="shared" si="57"/>
        <v>Fund (Fonds) 8</v>
      </c>
      <c r="C172" s="130">
        <f>'CAPITAL &amp; FUNDS WS CONT'!$D$65</f>
        <v>0</v>
      </c>
      <c r="D172" s="130">
        <f>'CAPITAL &amp; FUNDS WS CONT'!$D$66</f>
        <v>0</v>
      </c>
      <c r="E172" s="130">
        <f>'CAPITAL &amp; FUNDS WS CONT'!$D$67</f>
        <v>0</v>
      </c>
      <c r="F172" s="130">
        <f>'CAPITAL &amp; FUNDS WS CONT'!$D$68</f>
        <v>0</v>
      </c>
      <c r="G172" s="130">
        <f>'CAPITAL &amp; FUNDS WS CONT'!$D$69</f>
        <v>0</v>
      </c>
      <c r="H172" s="130">
        <f t="shared" si="56"/>
        <v>0</v>
      </c>
    </row>
    <row r="173" spans="1:8" x14ac:dyDescent="0.25">
      <c r="B173" s="166" t="str">
        <f t="shared" ref="B173" si="58">B160</f>
        <v>Fund (Fonds) 9</v>
      </c>
      <c r="C173" s="130">
        <f>'CAPITAL &amp; FUNDS WS CONT'!$D$72</f>
        <v>0</v>
      </c>
      <c r="D173" s="130">
        <f>'CAPITAL &amp; FUNDS WS CONT'!$D$73</f>
        <v>0</v>
      </c>
      <c r="E173" s="130">
        <f>'CAPITAL &amp; FUNDS WS CONT'!$D$74</f>
        <v>0</v>
      </c>
      <c r="F173" s="130">
        <f>'CAPITAL &amp; FUNDS WS CONT'!$D$75</f>
        <v>0</v>
      </c>
      <c r="G173" s="130">
        <f>'CAPITAL &amp; FUNDS WS CONT'!$D$76</f>
        <v>0</v>
      </c>
      <c r="H173" s="130">
        <f t="shared" si="56"/>
        <v>0</v>
      </c>
    </row>
    <row r="174" spans="1:8" x14ac:dyDescent="0.25">
      <c r="B174" s="128" t="s">
        <v>651</v>
      </c>
      <c r="C174" s="132">
        <f>SUM(C165:C173)</f>
        <v>0</v>
      </c>
      <c r="D174" s="132">
        <f t="shared" ref="D174:H174" si="59">SUM(D165:D173)</f>
        <v>0</v>
      </c>
      <c r="E174" s="132">
        <f t="shared" si="59"/>
        <v>0</v>
      </c>
      <c r="F174" s="132">
        <f t="shared" si="59"/>
        <v>0</v>
      </c>
      <c r="G174" s="132">
        <f t="shared" si="59"/>
        <v>0</v>
      </c>
      <c r="H174" s="132">
        <f t="shared" si="59"/>
        <v>0</v>
      </c>
    </row>
    <row r="176" spans="1:8" x14ac:dyDescent="0.25">
      <c r="A176" s="1" t="s">
        <v>62</v>
      </c>
      <c r="B176" s="1" t="s">
        <v>89</v>
      </c>
      <c r="H176" s="167" t="str">
        <f>INSETTE!$B$16</f>
        <v>28 FEBRUARIE 2026</v>
      </c>
    </row>
    <row r="177" spans="1:8" ht="60" x14ac:dyDescent="0.25">
      <c r="B177" s="168" t="s">
        <v>637</v>
      </c>
      <c r="C177" s="129" t="s">
        <v>702</v>
      </c>
      <c r="D177" s="129" t="s">
        <v>727</v>
      </c>
      <c r="E177" s="129" t="s">
        <v>729</v>
      </c>
      <c r="F177" s="129" t="s">
        <v>730</v>
      </c>
      <c r="G177" s="129" t="s">
        <v>731</v>
      </c>
      <c r="H177" s="129" t="s">
        <v>706</v>
      </c>
    </row>
    <row r="178" spans="1:8" x14ac:dyDescent="0.25">
      <c r="B178" s="166" t="str">
        <f>'CAPITAL &amp; FUNDS WS CONT'!$B$85</f>
        <v>Fund (Fonds) 1</v>
      </c>
      <c r="C178" s="130">
        <f>'CAPITAL &amp; FUNDS WS CONT'!$C$86</f>
        <v>0</v>
      </c>
      <c r="D178" s="130">
        <f>'CAPITAL &amp; FUNDS WS CONT'!$C$87</f>
        <v>0</v>
      </c>
      <c r="E178" s="130">
        <f>'CAPITAL &amp; FUNDS WS CONT'!$C$88</f>
        <v>0</v>
      </c>
      <c r="F178" s="130">
        <f>'CAPITAL &amp; FUNDS WS CONT'!$C$89</f>
        <v>0</v>
      </c>
      <c r="G178" s="130">
        <f>'CAPITAL &amp; FUNDS WS CONT'!$C$90</f>
        <v>0</v>
      </c>
      <c r="H178" s="130">
        <f>SUM(C178:G178)</f>
        <v>0</v>
      </c>
    </row>
    <row r="179" spans="1:8" x14ac:dyDescent="0.25">
      <c r="B179" s="166" t="str">
        <f>'CAPITAL &amp; FUNDS WS CONT'!$B$92</f>
        <v>Fund (Fonds) 2</v>
      </c>
      <c r="C179" s="130">
        <f>'CAPITAL &amp; FUNDS WS CONT'!$C$93</f>
        <v>0</v>
      </c>
      <c r="D179" s="130">
        <f>'CAPITAL &amp; FUNDS WS CONT'!$C$94</f>
        <v>0</v>
      </c>
      <c r="E179" s="130">
        <f>'CAPITAL &amp; FUNDS WS CONT'!$C$95</f>
        <v>0</v>
      </c>
      <c r="F179" s="130">
        <f>'CAPITAL &amp; FUNDS WS CONT'!$C$96</f>
        <v>0</v>
      </c>
      <c r="G179" s="130">
        <f>'CAPITAL &amp; FUNDS WS CONT'!$C$97</f>
        <v>0</v>
      </c>
      <c r="H179" s="130">
        <f>SUM(C179:G179)</f>
        <v>0</v>
      </c>
    </row>
    <row r="180" spans="1:8" x14ac:dyDescent="0.25">
      <c r="B180" s="168" t="s">
        <v>651</v>
      </c>
      <c r="C180" s="132">
        <f t="shared" ref="C180:H180" si="60">SUM(C176:C179)</f>
        <v>0</v>
      </c>
      <c r="D180" s="132">
        <f t="shared" si="60"/>
        <v>0</v>
      </c>
      <c r="E180" s="132">
        <f t="shared" si="60"/>
        <v>0</v>
      </c>
      <c r="F180" s="132">
        <f t="shared" si="60"/>
        <v>0</v>
      </c>
      <c r="G180" s="132">
        <f t="shared" si="60"/>
        <v>0</v>
      </c>
      <c r="H180" s="132">
        <f t="shared" si="60"/>
        <v>0</v>
      </c>
    </row>
    <row r="181" spans="1:8" ht="6.75" customHeight="1" x14ac:dyDescent="0.25"/>
    <row r="182" spans="1:8" x14ac:dyDescent="0.25">
      <c r="B182" s="1" t="s">
        <v>89</v>
      </c>
      <c r="H182" s="167" t="str">
        <f>INSETTE!$B$19</f>
        <v>28 FEBRUARIE 2025</v>
      </c>
    </row>
    <row r="183" spans="1:8" ht="60" x14ac:dyDescent="0.25">
      <c r="B183" s="168" t="s">
        <v>637</v>
      </c>
      <c r="C183" s="129" t="s">
        <v>702</v>
      </c>
      <c r="D183" s="129" t="s">
        <v>727</v>
      </c>
      <c r="E183" s="129" t="s">
        <v>729</v>
      </c>
      <c r="F183" s="129" t="s">
        <v>730</v>
      </c>
      <c r="G183" s="129" t="s">
        <v>731</v>
      </c>
      <c r="H183" s="129" t="s">
        <v>706</v>
      </c>
    </row>
    <row r="184" spans="1:8" x14ac:dyDescent="0.25">
      <c r="B184" s="169" t="str">
        <f>B178</f>
        <v>Fund (Fonds) 1</v>
      </c>
      <c r="C184" s="130">
        <f>'CAPITAL &amp; FUNDS WS CONT'!$D$86</f>
        <v>0</v>
      </c>
      <c r="D184" s="130">
        <f>'CAPITAL &amp; FUNDS WS CONT'!$D$87</f>
        <v>0</v>
      </c>
      <c r="E184" s="130">
        <f>'CAPITAL &amp; FUNDS WS CONT'!$D$88</f>
        <v>0</v>
      </c>
      <c r="F184" s="130">
        <f>'CAPITAL &amp; FUNDS WS CONT'!$D$89</f>
        <v>0</v>
      </c>
      <c r="G184" s="130">
        <f>'CAPITAL &amp; FUNDS WS CONT'!$D$90</f>
        <v>0</v>
      </c>
      <c r="H184" s="130">
        <f>SUM(C184:G184)</f>
        <v>0</v>
      </c>
    </row>
    <row r="185" spans="1:8" x14ac:dyDescent="0.25">
      <c r="B185" s="169" t="str">
        <f>B179</f>
        <v>Fund (Fonds) 2</v>
      </c>
      <c r="C185" s="130">
        <f>'CAPITAL &amp; FUNDS WS CONT'!$D$93</f>
        <v>0</v>
      </c>
      <c r="D185" s="130">
        <f>'CAPITAL &amp; FUNDS WS CONT'!$D$94</f>
        <v>0</v>
      </c>
      <c r="E185" s="130">
        <f>'CAPITAL &amp; FUNDS WS CONT'!$D$95</f>
        <v>0</v>
      </c>
      <c r="F185" s="130">
        <f>'CAPITAL &amp; FUNDS WS CONT'!$D$96</f>
        <v>0</v>
      </c>
      <c r="G185" s="130">
        <f>'CAPITAL &amp; FUNDS WS CONT'!$D$97</f>
        <v>0</v>
      </c>
      <c r="H185" s="130">
        <f>SUM(C185:G185)</f>
        <v>0</v>
      </c>
    </row>
    <row r="186" spans="1:8" x14ac:dyDescent="0.25">
      <c r="B186" s="168" t="s">
        <v>651</v>
      </c>
      <c r="C186" s="132">
        <f t="shared" ref="C186:H186" si="61">SUM(C182:C185)</f>
        <v>0</v>
      </c>
      <c r="D186" s="132">
        <f t="shared" si="61"/>
        <v>0</v>
      </c>
      <c r="E186" s="132">
        <f t="shared" si="61"/>
        <v>0</v>
      </c>
      <c r="F186" s="132">
        <f t="shared" si="61"/>
        <v>0</v>
      </c>
      <c r="G186" s="132">
        <f t="shared" si="61"/>
        <v>0</v>
      </c>
      <c r="H186" s="132">
        <f t="shared" si="61"/>
        <v>0</v>
      </c>
    </row>
    <row r="188" spans="1:8" x14ac:dyDescent="0.25">
      <c r="A188" s="1" t="s">
        <v>63</v>
      </c>
      <c r="B188" s="1" t="s">
        <v>305</v>
      </c>
      <c r="H188" s="167" t="str">
        <f>INSETTE!$B$16</f>
        <v>28 FEBRUARIE 2026</v>
      </c>
    </row>
    <row r="189" spans="1:8" ht="60" x14ac:dyDescent="0.25">
      <c r="B189" s="168" t="s">
        <v>637</v>
      </c>
      <c r="C189" s="129" t="s">
        <v>702</v>
      </c>
      <c r="D189" s="129" t="s">
        <v>733</v>
      </c>
      <c r="E189" s="129" t="s">
        <v>644</v>
      </c>
      <c r="F189" s="129" t="s">
        <v>730</v>
      </c>
      <c r="G189" s="129" t="s">
        <v>734</v>
      </c>
      <c r="H189" s="129" t="s">
        <v>706</v>
      </c>
    </row>
    <row r="190" spans="1:8" x14ac:dyDescent="0.25">
      <c r="B190" s="166" t="str">
        <f>'LT LIABILITIES WS'!$B$8</f>
        <v>Bond (Verband) 1</v>
      </c>
      <c r="C190" s="130">
        <f>'LT LIABILITIES WS'!$C$9</f>
        <v>0</v>
      </c>
      <c r="D190" s="130">
        <f>'LT LIABILITIES WS'!$C$10</f>
        <v>0</v>
      </c>
      <c r="E190" s="130">
        <f>'LT LIABILITIES WS'!$C$11</f>
        <v>0</v>
      </c>
      <c r="F190" s="130">
        <f>'LT LIABILITIES WS'!$C$12</f>
        <v>0</v>
      </c>
      <c r="G190" s="130">
        <f>'LT LIABILITIES WS'!$C$13</f>
        <v>0</v>
      </c>
      <c r="H190" s="130">
        <f>SUM(C190:G190)</f>
        <v>0</v>
      </c>
    </row>
    <row r="191" spans="1:8" x14ac:dyDescent="0.25">
      <c r="B191" s="166" t="str">
        <f>'LT LIABILITIES WS'!$B$17</f>
        <v>Bond (Verband) 2</v>
      </c>
      <c r="C191" s="130">
        <f>'LT LIABILITIES WS'!$C$18</f>
        <v>0</v>
      </c>
      <c r="D191" s="130">
        <f>'LT LIABILITIES WS'!$C$19</f>
        <v>0</v>
      </c>
      <c r="E191" s="130">
        <f>'LT LIABILITIES WS'!$C$20</f>
        <v>0</v>
      </c>
      <c r="F191" s="130">
        <f>'LT LIABILITIES WS'!$C$21</f>
        <v>0</v>
      </c>
      <c r="G191" s="130">
        <f>'LT LIABILITIES WS'!$C$22</f>
        <v>0</v>
      </c>
      <c r="H191" s="130">
        <f>SUM(C191:G191)</f>
        <v>0</v>
      </c>
    </row>
    <row r="192" spans="1:8" x14ac:dyDescent="0.25">
      <c r="B192" s="166" t="str">
        <f>'LT LIABILITIES WS'!$B$26</f>
        <v>Bond (Verband) 3</v>
      </c>
      <c r="C192" s="130">
        <f>'LT LIABILITIES WS'!$C$27</f>
        <v>0</v>
      </c>
      <c r="D192" s="130">
        <f>'LT LIABILITIES WS'!$C$28</f>
        <v>0</v>
      </c>
      <c r="E192" s="130">
        <f>'LT LIABILITIES WS'!$C$29</f>
        <v>0</v>
      </c>
      <c r="F192" s="130">
        <f>'LT LIABILITIES WS'!$C$30</f>
        <v>0</v>
      </c>
      <c r="G192" s="130">
        <f>'LT LIABILITIES WS'!$C$31</f>
        <v>0</v>
      </c>
      <c r="H192" s="130">
        <f>SUM(C192:G192)</f>
        <v>0</v>
      </c>
    </row>
    <row r="193" spans="1:8" x14ac:dyDescent="0.25">
      <c r="B193" s="168" t="s">
        <v>651</v>
      </c>
      <c r="C193" s="132">
        <f t="shared" ref="C193:H193" si="62">SUM(C188:C192)</f>
        <v>0</v>
      </c>
      <c r="D193" s="132">
        <f t="shared" si="62"/>
        <v>0</v>
      </c>
      <c r="E193" s="132">
        <f t="shared" si="62"/>
        <v>0</v>
      </c>
      <c r="F193" s="132">
        <f t="shared" si="62"/>
        <v>0</v>
      </c>
      <c r="G193" s="132">
        <f t="shared" si="62"/>
        <v>0</v>
      </c>
      <c r="H193" s="132">
        <f t="shared" si="62"/>
        <v>0</v>
      </c>
    </row>
    <row r="194" spans="1:8" ht="6.75" customHeight="1" x14ac:dyDescent="0.25"/>
    <row r="195" spans="1:8" x14ac:dyDescent="0.25">
      <c r="B195" s="1" t="s">
        <v>305</v>
      </c>
      <c r="H195" s="167" t="str">
        <f>INSETTE!$B$19</f>
        <v>28 FEBRUARIE 2025</v>
      </c>
    </row>
    <row r="196" spans="1:8" ht="60" x14ac:dyDescent="0.25">
      <c r="B196" s="168" t="s">
        <v>637</v>
      </c>
      <c r="C196" s="129" t="s">
        <v>702</v>
      </c>
      <c r="D196" s="129" t="s">
        <v>733</v>
      </c>
      <c r="E196" s="129" t="s">
        <v>644</v>
      </c>
      <c r="F196" s="129" t="s">
        <v>730</v>
      </c>
      <c r="G196" s="129" t="s">
        <v>734</v>
      </c>
      <c r="H196" s="129" t="s">
        <v>706</v>
      </c>
    </row>
    <row r="197" spans="1:8" x14ac:dyDescent="0.25">
      <c r="B197" s="169" t="str">
        <f>B190</f>
        <v>Bond (Verband) 1</v>
      </c>
      <c r="C197" s="130">
        <f>'LT LIABILITIES WS'!$D$9</f>
        <v>0</v>
      </c>
      <c r="D197" s="130">
        <f>'LT LIABILITIES WS'!$D$10</f>
        <v>0</v>
      </c>
      <c r="E197" s="130">
        <f>'LT LIABILITIES WS'!$D$11</f>
        <v>0</v>
      </c>
      <c r="F197" s="130">
        <f>'LT LIABILITIES WS'!$D$12</f>
        <v>0</v>
      </c>
      <c r="G197" s="130">
        <f>'LT LIABILITIES WS'!$D$13</f>
        <v>0</v>
      </c>
      <c r="H197" s="130">
        <f>SUM(C197:G197)</f>
        <v>0</v>
      </c>
    </row>
    <row r="198" spans="1:8" x14ac:dyDescent="0.25">
      <c r="B198" s="169" t="str">
        <f t="shared" ref="B198:B199" si="63">B191</f>
        <v>Bond (Verband) 2</v>
      </c>
      <c r="C198" s="130">
        <f>'LT LIABILITIES WS'!$D$18</f>
        <v>0</v>
      </c>
      <c r="D198" s="130">
        <f>'LT LIABILITIES WS'!$D$19</f>
        <v>0</v>
      </c>
      <c r="E198" s="130">
        <f>'LT LIABILITIES WS'!$D$20</f>
        <v>0</v>
      </c>
      <c r="F198" s="130">
        <f>'LT LIABILITIES WS'!$D$21</f>
        <v>0</v>
      </c>
      <c r="G198" s="130">
        <f>'LT LIABILITIES WS'!$D$22</f>
        <v>0</v>
      </c>
      <c r="H198" s="130">
        <f>SUM(C198:G198)</f>
        <v>0</v>
      </c>
    </row>
    <row r="199" spans="1:8" x14ac:dyDescent="0.25">
      <c r="B199" s="169" t="str">
        <f t="shared" si="63"/>
        <v>Bond (Verband) 3</v>
      </c>
      <c r="C199" s="130">
        <f>'LT LIABILITIES WS'!$D$27</f>
        <v>0</v>
      </c>
      <c r="D199" s="130">
        <f>'LT LIABILITIES WS'!$D$28</f>
        <v>0</v>
      </c>
      <c r="E199" s="130">
        <f>'LT LIABILITIES WS'!$D$29</f>
        <v>0</v>
      </c>
      <c r="F199" s="130">
        <f>'LT LIABILITIES WS'!$D$30</f>
        <v>0</v>
      </c>
      <c r="G199" s="130">
        <f>'LT LIABILITIES WS'!$D$31</f>
        <v>0</v>
      </c>
      <c r="H199" s="130">
        <f>SUM(C199:G199)</f>
        <v>0</v>
      </c>
    </row>
    <row r="200" spans="1:8" x14ac:dyDescent="0.25">
      <c r="B200" s="168" t="s">
        <v>651</v>
      </c>
      <c r="C200" s="132">
        <f t="shared" ref="C200:H200" si="64">SUM(C195:C199)</f>
        <v>0</v>
      </c>
      <c r="D200" s="132">
        <f t="shared" si="64"/>
        <v>0</v>
      </c>
      <c r="E200" s="132">
        <f t="shared" si="64"/>
        <v>0</v>
      </c>
      <c r="F200" s="132">
        <f t="shared" si="64"/>
        <v>0</v>
      </c>
      <c r="G200" s="132">
        <f t="shared" si="64"/>
        <v>0</v>
      </c>
      <c r="H200" s="132">
        <f t="shared" si="64"/>
        <v>0</v>
      </c>
    </row>
    <row r="202" spans="1:8" x14ac:dyDescent="0.25">
      <c r="A202" s="1" t="s">
        <v>64</v>
      </c>
      <c r="B202" s="1" t="s">
        <v>89</v>
      </c>
      <c r="H202" s="167" t="str">
        <f>INSETTE!$B$16</f>
        <v>28 FEBRUARIE 2026</v>
      </c>
    </row>
    <row r="203" spans="1:8" ht="60" x14ac:dyDescent="0.25">
      <c r="B203" s="168" t="s">
        <v>637</v>
      </c>
      <c r="C203" s="129" t="s">
        <v>702</v>
      </c>
      <c r="D203" s="129" t="s">
        <v>733</v>
      </c>
      <c r="E203" s="129" t="s">
        <v>644</v>
      </c>
      <c r="F203" s="129" t="s">
        <v>730</v>
      </c>
      <c r="G203" s="129" t="s">
        <v>734</v>
      </c>
      <c r="H203" s="129" t="s">
        <v>706</v>
      </c>
    </row>
    <row r="204" spans="1:8" x14ac:dyDescent="0.25">
      <c r="B204" s="166" t="str">
        <f>'LT LIABILITIES WS'!$B$38</f>
        <v>Liability 1 (Verpligting 1)</v>
      </c>
      <c r="C204" s="130">
        <f>'LT LIABILITIES WS'!$C$39</f>
        <v>0</v>
      </c>
      <c r="D204" s="130">
        <f>'LT LIABILITIES WS'!$C$40</f>
        <v>0</v>
      </c>
      <c r="E204" s="130">
        <f>'LT LIABILITIES WS'!$C$41</f>
        <v>0</v>
      </c>
      <c r="F204" s="130">
        <f>'LT LIABILITIES WS'!$C$42</f>
        <v>0</v>
      </c>
      <c r="G204" s="130">
        <f>'LT LIABILITIES WS'!$C$43</f>
        <v>0</v>
      </c>
      <c r="H204" s="130">
        <f>SUM(C204:G204)</f>
        <v>0</v>
      </c>
    </row>
    <row r="205" spans="1:8" x14ac:dyDescent="0.25">
      <c r="B205" s="166" t="str">
        <f>'LT LIABILITIES WS'!$B$48</f>
        <v>Liability 2 (Verpligting 2)</v>
      </c>
      <c r="C205" s="130">
        <f>'LT LIABILITIES WS'!$C$49</f>
        <v>0</v>
      </c>
      <c r="D205" s="130">
        <f>'LT LIABILITIES WS'!$C$50</f>
        <v>0</v>
      </c>
      <c r="E205" s="130">
        <f>'LT LIABILITIES WS'!$C$51</f>
        <v>0</v>
      </c>
      <c r="F205" s="130">
        <f>'LT LIABILITIES WS'!$C$52</f>
        <v>0</v>
      </c>
      <c r="G205" s="130">
        <f>'LT LIABILITIES WS'!$C$53</f>
        <v>0</v>
      </c>
      <c r="H205" s="130">
        <f>SUM(C205:G205)</f>
        <v>0</v>
      </c>
    </row>
    <row r="206" spans="1:8" x14ac:dyDescent="0.25">
      <c r="B206" s="168" t="s">
        <v>651</v>
      </c>
      <c r="C206" s="132">
        <f t="shared" ref="C206:H206" si="65">SUM(C202:C205)</f>
        <v>0</v>
      </c>
      <c r="D206" s="132">
        <f t="shared" si="65"/>
        <v>0</v>
      </c>
      <c r="E206" s="132">
        <f t="shared" si="65"/>
        <v>0</v>
      </c>
      <c r="F206" s="132">
        <f t="shared" si="65"/>
        <v>0</v>
      </c>
      <c r="G206" s="132">
        <f t="shared" si="65"/>
        <v>0</v>
      </c>
      <c r="H206" s="132">
        <f t="shared" si="65"/>
        <v>0</v>
      </c>
    </row>
    <row r="207" spans="1:8" ht="6.75" customHeight="1" x14ac:dyDescent="0.25"/>
    <row r="208" spans="1:8" x14ac:dyDescent="0.25">
      <c r="B208" s="1" t="s">
        <v>89</v>
      </c>
      <c r="H208" s="167" t="str">
        <f>INSETTE!$B$19</f>
        <v>28 FEBRUARIE 2025</v>
      </c>
    </row>
    <row r="209" spans="1:8" ht="60" x14ac:dyDescent="0.25">
      <c r="B209" s="168" t="s">
        <v>637</v>
      </c>
      <c r="C209" s="129" t="s">
        <v>702</v>
      </c>
      <c r="D209" s="129" t="s">
        <v>727</v>
      </c>
      <c r="E209" s="129" t="s">
        <v>729</v>
      </c>
      <c r="F209" s="129" t="s">
        <v>730</v>
      </c>
      <c r="G209" s="129" t="s">
        <v>734</v>
      </c>
      <c r="H209" s="129" t="s">
        <v>706</v>
      </c>
    </row>
    <row r="210" spans="1:8" x14ac:dyDescent="0.25">
      <c r="B210" s="169" t="str">
        <f>B204</f>
        <v>Liability 1 (Verpligting 1)</v>
      </c>
      <c r="C210" s="130">
        <f>'LT LIABILITIES WS'!$D$39</f>
        <v>0</v>
      </c>
      <c r="D210" s="130">
        <f>'LT LIABILITIES WS'!$D$40</f>
        <v>0</v>
      </c>
      <c r="E210" s="130">
        <f>'LT LIABILITIES WS'!$D$41</f>
        <v>0</v>
      </c>
      <c r="F210" s="130">
        <f>'LT LIABILITIES WS'!$D$42</f>
        <v>0</v>
      </c>
      <c r="G210" s="130">
        <f>'LT LIABILITIES WS'!$D$43</f>
        <v>0</v>
      </c>
      <c r="H210" s="130">
        <f>SUM(C210:G210)</f>
        <v>0</v>
      </c>
    </row>
    <row r="211" spans="1:8" x14ac:dyDescent="0.25">
      <c r="B211" s="169" t="str">
        <f>B205</f>
        <v>Liability 2 (Verpligting 2)</v>
      </c>
      <c r="C211" s="130">
        <f>'LT LIABILITIES WS'!$D$49</f>
        <v>0</v>
      </c>
      <c r="D211" s="130">
        <f>'LT LIABILITIES WS'!$D$50</f>
        <v>0</v>
      </c>
      <c r="E211" s="130">
        <f>'LT LIABILITIES WS'!$D$51</f>
        <v>0</v>
      </c>
      <c r="F211" s="130">
        <f>'LT LIABILITIES WS'!$D$52</f>
        <v>0</v>
      </c>
      <c r="G211" s="130">
        <f>'LT LIABILITIES WS'!$D$53</f>
        <v>0</v>
      </c>
      <c r="H211" s="130">
        <f>SUM(C211:G211)</f>
        <v>0</v>
      </c>
    </row>
    <row r="212" spans="1:8" x14ac:dyDescent="0.25">
      <c r="B212" s="168" t="s">
        <v>651</v>
      </c>
      <c r="C212" s="132">
        <f t="shared" ref="C212:H212" si="66">SUM(C208:C211)</f>
        <v>0</v>
      </c>
      <c r="D212" s="132">
        <f t="shared" si="66"/>
        <v>0</v>
      </c>
      <c r="E212" s="132">
        <f t="shared" si="66"/>
        <v>0</v>
      </c>
      <c r="F212" s="132">
        <f t="shared" si="66"/>
        <v>0</v>
      </c>
      <c r="G212" s="132">
        <f t="shared" si="66"/>
        <v>0</v>
      </c>
      <c r="H212" s="132">
        <f t="shared" si="66"/>
        <v>0</v>
      </c>
    </row>
    <row r="214" spans="1:8" x14ac:dyDescent="0.25">
      <c r="A214" s="1" t="s">
        <v>65</v>
      </c>
      <c r="B214" s="1" t="s">
        <v>664</v>
      </c>
      <c r="H214" s="167" t="str">
        <f>INSETTE!$B$16</f>
        <v>28 FEBRUARIE 2026</v>
      </c>
    </row>
    <row r="215" spans="1:8" ht="60" x14ac:dyDescent="0.25">
      <c r="B215" s="168" t="s">
        <v>637</v>
      </c>
      <c r="C215" s="170"/>
      <c r="D215" s="129" t="s">
        <v>702</v>
      </c>
      <c r="E215" s="129" t="s">
        <v>727</v>
      </c>
      <c r="F215" s="129" t="s">
        <v>730</v>
      </c>
      <c r="G215" s="129" t="s">
        <v>731</v>
      </c>
      <c r="H215" s="129" t="s">
        <v>706</v>
      </c>
    </row>
    <row r="216" spans="1:8" x14ac:dyDescent="0.25">
      <c r="B216" s="172" t="str">
        <f>'CURRENT LIABILITIES WS'!$B$26</f>
        <v>Fund (Fonds) 1</v>
      </c>
      <c r="C216" s="171"/>
      <c r="D216" s="130">
        <f>'CURRENT LIABILITIES WS'!$C$27</f>
        <v>0</v>
      </c>
      <c r="E216" s="130">
        <f>'CURRENT LIABILITIES WS'!$C$28</f>
        <v>0</v>
      </c>
      <c r="F216" s="130">
        <f>'CURRENT LIABILITIES WS'!$C$29</f>
        <v>0</v>
      </c>
      <c r="G216" s="130">
        <f>'CURRENT LIABILITIES WS'!$C$30</f>
        <v>0</v>
      </c>
      <c r="H216" s="130">
        <f>SUM(C216:G216)</f>
        <v>0</v>
      </c>
    </row>
    <row r="217" spans="1:8" x14ac:dyDescent="0.25">
      <c r="B217" s="172" t="str">
        <f>'CURRENT LIABILITIES WS'!$B$32</f>
        <v>Fund (Fonds) 2</v>
      </c>
      <c r="C217" s="171"/>
      <c r="D217" s="130">
        <f>'CURRENT LIABILITIES WS'!$C$33</f>
        <v>0</v>
      </c>
      <c r="E217" s="130">
        <f>'CURRENT LIABILITIES WS'!$C$34</f>
        <v>0</v>
      </c>
      <c r="F217" s="130">
        <f>'CURRENT LIABILITIES WS'!$C$35</f>
        <v>0</v>
      </c>
      <c r="G217" s="130">
        <f>'CURRENT LIABILITIES WS'!$C$36</f>
        <v>0</v>
      </c>
      <c r="H217" s="130">
        <f>SUM(C217:G217)</f>
        <v>0</v>
      </c>
    </row>
    <row r="218" spans="1:8" x14ac:dyDescent="0.25">
      <c r="B218" s="172" t="str">
        <f>'CURRENT LIABILITIES WS'!$B$38</f>
        <v>Fund (Fonds) 3</v>
      </c>
      <c r="C218" s="171"/>
      <c r="D218" s="130">
        <f>'CURRENT LIABILITIES WS'!$C$39</f>
        <v>0</v>
      </c>
      <c r="E218" s="130">
        <f>'CURRENT LIABILITIES WS'!$C$40</f>
        <v>0</v>
      </c>
      <c r="F218" s="130">
        <f>'CURRENT LIABILITIES WS'!$C$41</f>
        <v>0</v>
      </c>
      <c r="G218" s="130">
        <f>'CURRENT LIABILITIES WS'!$C$42</f>
        <v>0</v>
      </c>
      <c r="H218" s="130">
        <f>SUM(C218:G218)</f>
        <v>0</v>
      </c>
    </row>
    <row r="219" spans="1:8" x14ac:dyDescent="0.25">
      <c r="B219" s="172" t="str">
        <f>'CURRENT LIABILITIES WS'!$B$44</f>
        <v>Fund (Fonds) 4</v>
      </c>
      <c r="C219" s="171"/>
      <c r="D219" s="130">
        <f>'CURRENT LIABILITIES WS'!$C$45</f>
        <v>0</v>
      </c>
      <c r="E219" s="130">
        <f>'CURRENT LIABILITIES WS'!$C$46</f>
        <v>0</v>
      </c>
      <c r="F219" s="130">
        <f>'CURRENT LIABILITIES WS'!$C$47</f>
        <v>0</v>
      </c>
      <c r="G219" s="130">
        <f>'CURRENT LIABILITIES WS'!$C$48</f>
        <v>0</v>
      </c>
      <c r="H219" s="130">
        <f t="shared" ref="H219:H224" si="67">SUM(C219:G219)</f>
        <v>0</v>
      </c>
    </row>
    <row r="220" spans="1:8" x14ac:dyDescent="0.25">
      <c r="B220" s="172" t="str">
        <f>'CURRENT LIABILITIES WS'!$B$50</f>
        <v>Fund (Fonds) 5</v>
      </c>
      <c r="C220" s="171"/>
      <c r="D220" s="130">
        <f>'CURRENT LIABILITIES WS'!$C$51</f>
        <v>0</v>
      </c>
      <c r="E220" s="130">
        <f>'CURRENT LIABILITIES WS'!$C$52</f>
        <v>0</v>
      </c>
      <c r="F220" s="130">
        <f>'CURRENT LIABILITIES WS'!$C$53</f>
        <v>0</v>
      </c>
      <c r="G220" s="130">
        <f>'CURRENT LIABILITIES WS'!$C$54</f>
        <v>0</v>
      </c>
      <c r="H220" s="130">
        <f t="shared" si="67"/>
        <v>0</v>
      </c>
    </row>
    <row r="221" spans="1:8" x14ac:dyDescent="0.25">
      <c r="B221" s="172" t="str">
        <f>'CURRENT LIABILITIES WS'!$B$56</f>
        <v>Fund (Fonds) 6</v>
      </c>
      <c r="C221" s="171"/>
      <c r="D221" s="130">
        <f>'CURRENT LIABILITIES WS'!$C$57</f>
        <v>0</v>
      </c>
      <c r="E221" s="130">
        <f>'CURRENT LIABILITIES WS'!$C$58</f>
        <v>0</v>
      </c>
      <c r="F221" s="130">
        <f>'CURRENT LIABILITIES WS'!$C$59</f>
        <v>0</v>
      </c>
      <c r="G221" s="130">
        <f>'CURRENT LIABILITIES WS'!$C$60</f>
        <v>0</v>
      </c>
      <c r="H221" s="130">
        <f t="shared" si="67"/>
        <v>0</v>
      </c>
    </row>
    <row r="222" spans="1:8" x14ac:dyDescent="0.25">
      <c r="B222" s="172" t="str">
        <f>'CURRENT LIABILITIES WS'!$B$62</f>
        <v>Fund (Fonds) 7</v>
      </c>
      <c r="C222" s="171"/>
      <c r="D222" s="130">
        <f>'CURRENT LIABILITIES WS'!$C$63</f>
        <v>0</v>
      </c>
      <c r="E222" s="130">
        <f>'CURRENT LIABILITIES WS'!$C$64</f>
        <v>0</v>
      </c>
      <c r="F222" s="130">
        <f>'CURRENT LIABILITIES WS'!$C$65</f>
        <v>0</v>
      </c>
      <c r="G222" s="130">
        <f>'CURRENT LIABILITIES WS'!$C$66</f>
        <v>0</v>
      </c>
      <c r="H222" s="130">
        <f t="shared" si="67"/>
        <v>0</v>
      </c>
    </row>
    <row r="223" spans="1:8" x14ac:dyDescent="0.25">
      <c r="B223" s="172" t="str">
        <f>'CURRENT LIABILITIES WS'!$B$68</f>
        <v>Fund (Fonds) 8</v>
      </c>
      <c r="C223" s="171"/>
      <c r="D223" s="130">
        <f>'CURRENT LIABILITIES WS'!$C$69</f>
        <v>0</v>
      </c>
      <c r="E223" s="130">
        <f>'CURRENT LIABILITIES WS'!$C$70</f>
        <v>0</v>
      </c>
      <c r="F223" s="130">
        <f>'CURRENT LIABILITIES WS'!$C$71</f>
        <v>0</v>
      </c>
      <c r="G223" s="130">
        <f>'CURRENT LIABILITIES WS'!$C$72</f>
        <v>0</v>
      </c>
      <c r="H223" s="130">
        <f t="shared" si="67"/>
        <v>0</v>
      </c>
    </row>
    <row r="224" spans="1:8" x14ac:dyDescent="0.25">
      <c r="B224" s="172" t="str">
        <f>'CURRENT LIABILITIES WS'!$B$74</f>
        <v>Fund (Fonds) 9</v>
      </c>
      <c r="C224" s="171"/>
      <c r="D224" s="130">
        <f>'CURRENT LIABILITIES WS'!$C$75</f>
        <v>0</v>
      </c>
      <c r="E224" s="130">
        <f>'CURRENT LIABILITIES WS'!$C$76</f>
        <v>0</v>
      </c>
      <c r="F224" s="130">
        <f>'CURRENT LIABILITIES WS'!$C$77</f>
        <v>0</v>
      </c>
      <c r="G224" s="130">
        <f>'CURRENT LIABILITIES WS'!$C$78</f>
        <v>0</v>
      </c>
      <c r="H224" s="130">
        <f t="shared" si="67"/>
        <v>0</v>
      </c>
    </row>
    <row r="225" spans="1:8" x14ac:dyDescent="0.25">
      <c r="B225" s="175" t="s">
        <v>651</v>
      </c>
      <c r="C225" s="171"/>
      <c r="D225" s="132">
        <f>SUM(D216:D224)</f>
        <v>0</v>
      </c>
      <c r="E225" s="132">
        <f t="shared" ref="E225:H225" si="68">SUM(E216:E224)</f>
        <v>0</v>
      </c>
      <c r="F225" s="132">
        <f t="shared" si="68"/>
        <v>0</v>
      </c>
      <c r="G225" s="132">
        <f t="shared" si="68"/>
        <v>0</v>
      </c>
      <c r="H225" s="132">
        <f t="shared" si="68"/>
        <v>0</v>
      </c>
    </row>
    <row r="226" spans="1:8" ht="6.75" customHeight="1" x14ac:dyDescent="0.25"/>
    <row r="227" spans="1:8" x14ac:dyDescent="0.25">
      <c r="B227" s="1" t="s">
        <v>664</v>
      </c>
      <c r="H227" s="167" t="str">
        <f>INSETTE!$B$19</f>
        <v>28 FEBRUARIE 2025</v>
      </c>
    </row>
    <row r="228" spans="1:8" ht="60" x14ac:dyDescent="0.25">
      <c r="B228" s="168" t="s">
        <v>637</v>
      </c>
      <c r="C228" s="170"/>
      <c r="D228" s="129" t="s">
        <v>702</v>
      </c>
      <c r="E228" s="129" t="s">
        <v>727</v>
      </c>
      <c r="F228" s="129" t="s">
        <v>730</v>
      </c>
      <c r="G228" s="129" t="s">
        <v>731</v>
      </c>
      <c r="H228" s="129" t="s">
        <v>706</v>
      </c>
    </row>
    <row r="229" spans="1:8" x14ac:dyDescent="0.25">
      <c r="B229" s="172" t="str">
        <f>B216</f>
        <v>Fund (Fonds) 1</v>
      </c>
      <c r="C229" s="171"/>
      <c r="D229" s="130">
        <f>'CURRENT LIABILITIES WS'!$D$27</f>
        <v>0</v>
      </c>
      <c r="E229" s="130">
        <f>'CURRENT LIABILITIES WS'!$D$28</f>
        <v>0</v>
      </c>
      <c r="F229" s="130">
        <f>'CURRENT LIABILITIES WS'!$D$29</f>
        <v>0</v>
      </c>
      <c r="G229" s="130">
        <f>'CURRENT LIABILITIES WS'!$D$30</f>
        <v>0</v>
      </c>
      <c r="H229" s="130">
        <f>SUM(C229:G229)</f>
        <v>0</v>
      </c>
    </row>
    <row r="230" spans="1:8" x14ac:dyDescent="0.25">
      <c r="B230" s="172" t="str">
        <f t="shared" ref="B230:B237" si="69">B217</f>
        <v>Fund (Fonds) 2</v>
      </c>
      <c r="C230" s="171"/>
      <c r="D230" s="130">
        <f>'CURRENT LIABILITIES WS'!$D$33</f>
        <v>0</v>
      </c>
      <c r="E230" s="130">
        <f>'CURRENT LIABILITIES WS'!$D$34</f>
        <v>0</v>
      </c>
      <c r="F230" s="130">
        <f>'CURRENT LIABILITIES WS'!$D$35</f>
        <v>0</v>
      </c>
      <c r="G230" s="130">
        <f>'CURRENT LIABILITIES WS'!$D$36</f>
        <v>0</v>
      </c>
      <c r="H230" s="130">
        <f>SUM(C230:G230)</f>
        <v>0</v>
      </c>
    </row>
    <row r="231" spans="1:8" x14ac:dyDescent="0.25">
      <c r="B231" s="172" t="str">
        <f t="shared" si="69"/>
        <v>Fund (Fonds) 3</v>
      </c>
      <c r="C231" s="171"/>
      <c r="D231" s="130">
        <f>'CURRENT LIABILITIES WS'!$D$39</f>
        <v>0</v>
      </c>
      <c r="E231" s="130">
        <f>'CURRENT LIABILITIES WS'!$D$40</f>
        <v>0</v>
      </c>
      <c r="F231" s="130">
        <f>'CURRENT LIABILITIES WS'!$D$41</f>
        <v>0</v>
      </c>
      <c r="G231" s="130">
        <f>'CURRENT LIABILITIES WS'!$D$42</f>
        <v>0</v>
      </c>
      <c r="H231" s="130">
        <f>SUM(C231:G231)</f>
        <v>0</v>
      </c>
    </row>
    <row r="232" spans="1:8" x14ac:dyDescent="0.25">
      <c r="B232" s="172" t="str">
        <f t="shared" si="69"/>
        <v>Fund (Fonds) 4</v>
      </c>
      <c r="C232" s="171"/>
      <c r="D232" s="130">
        <f>'CURRENT LIABILITIES WS'!$D$45</f>
        <v>0</v>
      </c>
      <c r="E232" s="130">
        <f>'CURRENT LIABILITIES WS'!$D$46</f>
        <v>0</v>
      </c>
      <c r="F232" s="130">
        <f>'CURRENT LIABILITIES WS'!$D$47</f>
        <v>0</v>
      </c>
      <c r="G232" s="130">
        <f>'CURRENT LIABILITIES WS'!$D$48</f>
        <v>0</v>
      </c>
      <c r="H232" s="130">
        <f t="shared" ref="H232:H237" si="70">SUM(C232:G232)</f>
        <v>0</v>
      </c>
    </row>
    <row r="233" spans="1:8" x14ac:dyDescent="0.25">
      <c r="B233" s="172" t="str">
        <f t="shared" si="69"/>
        <v>Fund (Fonds) 5</v>
      </c>
      <c r="C233" s="171"/>
      <c r="D233" s="130">
        <f>'CURRENT LIABILITIES WS'!$D$51</f>
        <v>0</v>
      </c>
      <c r="E233" s="130">
        <f>'CURRENT LIABILITIES WS'!$D$52</f>
        <v>0</v>
      </c>
      <c r="F233" s="130">
        <f>'CURRENT LIABILITIES WS'!$D$53</f>
        <v>0</v>
      </c>
      <c r="G233" s="130">
        <f>'CURRENT LIABILITIES WS'!$D$54</f>
        <v>0</v>
      </c>
      <c r="H233" s="130">
        <f t="shared" si="70"/>
        <v>0</v>
      </c>
    </row>
    <row r="234" spans="1:8" x14ac:dyDescent="0.25">
      <c r="B234" s="172" t="str">
        <f t="shared" si="69"/>
        <v>Fund (Fonds) 6</v>
      </c>
      <c r="C234" s="171"/>
      <c r="D234" s="130">
        <f>'CURRENT LIABILITIES WS'!$D$57</f>
        <v>0</v>
      </c>
      <c r="E234" s="130">
        <f>'CURRENT LIABILITIES WS'!$D$58</f>
        <v>0</v>
      </c>
      <c r="F234" s="130">
        <f>'CURRENT LIABILITIES WS'!$D$59</f>
        <v>0</v>
      </c>
      <c r="G234" s="130">
        <f>'CURRENT LIABILITIES WS'!$D$60</f>
        <v>0</v>
      </c>
      <c r="H234" s="130">
        <f t="shared" si="70"/>
        <v>0</v>
      </c>
    </row>
    <row r="235" spans="1:8" x14ac:dyDescent="0.25">
      <c r="B235" s="172" t="str">
        <f t="shared" si="69"/>
        <v>Fund (Fonds) 7</v>
      </c>
      <c r="C235" s="171"/>
      <c r="D235" s="130">
        <f>'CURRENT LIABILITIES WS'!$D$63</f>
        <v>0</v>
      </c>
      <c r="E235" s="130">
        <f>'CURRENT LIABILITIES WS'!$D$64</f>
        <v>0</v>
      </c>
      <c r="F235" s="130">
        <f>'CURRENT LIABILITIES WS'!$D$65</f>
        <v>0</v>
      </c>
      <c r="G235" s="130">
        <f>'CURRENT LIABILITIES WS'!$D$66</f>
        <v>0</v>
      </c>
      <c r="H235" s="130">
        <f t="shared" si="70"/>
        <v>0</v>
      </c>
    </row>
    <row r="236" spans="1:8" ht="30" customHeight="1" x14ac:dyDescent="0.25">
      <c r="B236" s="172" t="str">
        <f t="shared" si="69"/>
        <v>Fund (Fonds) 8</v>
      </c>
      <c r="C236" s="171"/>
      <c r="D236" s="130">
        <f>'CURRENT LIABILITIES WS'!$D$69</f>
        <v>0</v>
      </c>
      <c r="E236" s="130">
        <f>'CURRENT LIABILITIES WS'!$D$70</f>
        <v>0</v>
      </c>
      <c r="F236" s="130">
        <f>'CURRENT LIABILITIES WS'!$D$71</f>
        <v>0</v>
      </c>
      <c r="G236" s="130">
        <f>'CURRENT LIABILITIES WS'!$D$72</f>
        <v>0</v>
      </c>
      <c r="H236" s="130">
        <f t="shared" si="70"/>
        <v>0</v>
      </c>
    </row>
    <row r="237" spans="1:8" x14ac:dyDescent="0.25">
      <c r="B237" s="172" t="str">
        <f t="shared" si="69"/>
        <v>Fund (Fonds) 9</v>
      </c>
      <c r="C237" s="171"/>
      <c r="D237" s="130">
        <f>'CURRENT LIABILITIES WS'!$D$75</f>
        <v>0</v>
      </c>
      <c r="E237" s="130">
        <f>'CURRENT LIABILITIES WS'!$D$76</f>
        <v>0</v>
      </c>
      <c r="F237" s="130">
        <f>'CURRENT LIABILITIES WS'!$D$77</f>
        <v>0</v>
      </c>
      <c r="G237" s="130">
        <f>'CURRENT LIABILITIES WS'!$D$78</f>
        <v>0</v>
      </c>
      <c r="H237" s="130">
        <f t="shared" si="70"/>
        <v>0</v>
      </c>
    </row>
    <row r="238" spans="1:8" x14ac:dyDescent="0.25">
      <c r="B238" s="175" t="s">
        <v>651</v>
      </c>
      <c r="C238" s="171"/>
      <c r="D238" s="132">
        <f>SUM(D227:D231)</f>
        <v>0</v>
      </c>
      <c r="E238" s="132">
        <f>SUM(E227:E231)</f>
        <v>0</v>
      </c>
      <c r="F238" s="132">
        <f>SUM(F227:F231)</f>
        <v>0</v>
      </c>
      <c r="G238" s="132">
        <f>SUM(G227:G231)</f>
        <v>0</v>
      </c>
      <c r="H238" s="132">
        <f>SUM(H227:H231)</f>
        <v>0</v>
      </c>
    </row>
    <row r="240" spans="1:8" x14ac:dyDescent="0.25">
      <c r="A240" s="1" t="s">
        <v>66</v>
      </c>
      <c r="B240" s="1" t="s">
        <v>97</v>
      </c>
      <c r="G240" s="1">
        <f>INSETTE!$B$24</f>
        <v>2026</v>
      </c>
      <c r="H240" s="1">
        <f>INSETTE!B22</f>
        <v>2025</v>
      </c>
    </row>
    <row r="241" spans="1:8" x14ac:dyDescent="0.25">
      <c r="B241" s="1"/>
      <c r="G241" s="5">
        <f>SUM(G242:G246)</f>
        <v>0</v>
      </c>
      <c r="H241" s="5">
        <f>SUM(H242:H246)</f>
        <v>0</v>
      </c>
    </row>
    <row r="242" spans="1:8" x14ac:dyDescent="0.25">
      <c r="B242" t="s">
        <v>98</v>
      </c>
      <c r="G242" s="2">
        <f>'CURRENT LIABILITIES WS'!C81</f>
        <v>0</v>
      </c>
      <c r="H242" s="2">
        <f>'CURRENT LIABILITIES WS'!D81</f>
        <v>0</v>
      </c>
    </row>
    <row r="243" spans="1:8" x14ac:dyDescent="0.25">
      <c r="B243" t="s">
        <v>134</v>
      </c>
      <c r="G243" s="3">
        <f>'CURRENT LIABILITIES WS'!C82</f>
        <v>0</v>
      </c>
      <c r="H243" s="3">
        <f>'CURRENT LIABILITIES WS'!D82</f>
        <v>0</v>
      </c>
    </row>
    <row r="244" spans="1:8" x14ac:dyDescent="0.25">
      <c r="B244" t="s">
        <v>99</v>
      </c>
      <c r="G244" s="3">
        <f>'CURRENT LIABILITIES WS'!C83</f>
        <v>0</v>
      </c>
      <c r="H244" s="3">
        <f>'CURRENT LIABILITIES WS'!D83</f>
        <v>0</v>
      </c>
    </row>
    <row r="245" spans="1:8" x14ac:dyDescent="0.25">
      <c r="B245" t="s">
        <v>594</v>
      </c>
      <c r="G245" s="3">
        <f>'CURRENT LIABILITIES WS'!C84</f>
        <v>0</v>
      </c>
      <c r="H245" s="3">
        <f>'CURRENT LIABILITIES WS'!D84</f>
        <v>0</v>
      </c>
    </row>
    <row r="246" spans="1:8" x14ac:dyDescent="0.25">
      <c r="B246" t="s">
        <v>100</v>
      </c>
      <c r="G246" s="4">
        <f>'CURRENT LIABILITIES WS'!C85</f>
        <v>0</v>
      </c>
      <c r="H246" s="4">
        <f>'CURRENT LIABILITIES WS'!D85</f>
        <v>0</v>
      </c>
    </row>
    <row r="248" spans="1:8" x14ac:dyDescent="0.25">
      <c r="A248" s="1" t="s">
        <v>67</v>
      </c>
      <c r="B248" s="1" t="s">
        <v>102</v>
      </c>
      <c r="G248" s="5">
        <f>SUM(G249:G250)</f>
        <v>0</v>
      </c>
      <c r="H248" s="5">
        <f>SUM(H249:H250)</f>
        <v>0</v>
      </c>
    </row>
    <row r="249" spans="1:8" x14ac:dyDescent="0.25">
      <c r="B249" t="s">
        <v>282</v>
      </c>
      <c r="G249" s="2">
        <f>'CURRENT LIABILITIES WS'!C88</f>
        <v>0</v>
      </c>
      <c r="H249" s="2">
        <f>'CURRENT LIABILITIES WS'!D88</f>
        <v>0</v>
      </c>
    </row>
    <row r="250" spans="1:8" x14ac:dyDescent="0.25">
      <c r="B250" t="s">
        <v>135</v>
      </c>
      <c r="G250" s="4">
        <f>'CURRENT LIABILITIES WS'!C89</f>
        <v>0</v>
      </c>
      <c r="H250" s="4">
        <f>'CURRENT LIABILITIES WS'!D89</f>
        <v>0</v>
      </c>
    </row>
  </sheetData>
  <sheetProtection algorithmName="SHA-512" hashValue="1ra88JVy2VwWB9SUEXqLlD3+EBXLY6X7YzRq+CeRaPAs2n0LGKstT4TEr1ndFpZdoKWxlWF3DZIuCyFpHVRvGQ==" saltValue="G0myaL3WvjWlAc6eZsXheQ==" spinCount="100000" sheet="1" formatCells="0" formatColumns="0" formatRows="0" insertRows="0"/>
  <mergeCells count="6">
    <mergeCell ref="A1:H1"/>
    <mergeCell ref="A2:H2"/>
    <mergeCell ref="C110:H110"/>
    <mergeCell ref="C104:H104"/>
    <mergeCell ref="C98:H98"/>
    <mergeCell ref="C92:H92"/>
  </mergeCells>
  <printOptions horizontalCentered="1"/>
  <pageMargins left="0.31496062992125984" right="0.31496062992125984" top="0.55118110236220474" bottom="0.47244094488188981" header="0.31496062992125984" footer="0.31496062992125984"/>
  <pageSetup paperSize="9" scale="80" fitToHeight="0" orientation="portrait" r:id="rId1"/>
  <headerFooter>
    <oddFooter>&amp;LBS Notes&amp;R&amp;P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7B76-05C8-448E-A611-9518EB0FCC1E}">
  <sheetPr codeName="Sheet28">
    <tabColor rgb="FF00B0F0"/>
    <pageSetUpPr fitToPage="1"/>
  </sheetPr>
  <dimension ref="A1:H94"/>
  <sheetViews>
    <sheetView view="pageBreakPreview" topLeftCell="A45" zoomScaleNormal="100" zoomScaleSheetLayoutView="100" workbookViewId="0">
      <selection activeCell="C74" sqref="C74"/>
    </sheetView>
  </sheetViews>
  <sheetFormatPr defaultRowHeight="15" x14ac:dyDescent="0.25"/>
  <cols>
    <col min="1" max="1" width="5.140625" bestFit="1" customWidth="1"/>
    <col min="2" max="2" width="75.42578125" customWidth="1"/>
  </cols>
  <sheetData>
    <row r="1" spans="1:8" ht="15.75" x14ac:dyDescent="0.25">
      <c r="B1" s="276" t="str">
        <f>"CONGREGATION (GEMEENTE): "&amp;INSETTE!B3</f>
        <v>CONGREGATION (GEMEENTE): gemeente</v>
      </c>
      <c r="C1" s="276"/>
      <c r="D1" s="276"/>
    </row>
    <row r="2" spans="1:8" x14ac:dyDescent="0.25">
      <c r="A2" s="294" t="s">
        <v>744</v>
      </c>
      <c r="B2" s="294"/>
      <c r="C2" s="294"/>
      <c r="D2" s="294"/>
      <c r="E2" s="1"/>
      <c r="F2" s="1"/>
      <c r="G2" s="1"/>
      <c r="H2" s="1"/>
    </row>
    <row r="3" spans="1:8" ht="6" customHeight="1" x14ac:dyDescent="0.25"/>
    <row r="4" spans="1:8" x14ac:dyDescent="0.25">
      <c r="C4" s="1">
        <f>INSETTE!B24</f>
        <v>2026</v>
      </c>
      <c r="D4" s="1">
        <f>INSETTE!B22</f>
        <v>2025</v>
      </c>
    </row>
    <row r="5" spans="1:8" x14ac:dyDescent="0.25">
      <c r="A5" s="1" t="s">
        <v>143</v>
      </c>
      <c r="B5" s="1" t="s">
        <v>169</v>
      </c>
    </row>
    <row r="6" spans="1:8" x14ac:dyDescent="0.25">
      <c r="B6" t="str">
        <f>'CHURCH ACTIVITIES WS'!B25</f>
        <v>Project (Projek) 1</v>
      </c>
      <c r="C6" s="133">
        <f>'CHURCH ACTIVITIES WS'!C25</f>
        <v>0</v>
      </c>
      <c r="D6" s="133">
        <f>'CHURCH ACTIVITIES WS'!D25</f>
        <v>0</v>
      </c>
    </row>
    <row r="7" spans="1:8" x14ac:dyDescent="0.25">
      <c r="B7" t="str">
        <f>'CHURCH ACTIVITIES WS'!B29</f>
        <v>Project (Projek) 2</v>
      </c>
      <c r="C7" s="133">
        <f>'CHURCH ACTIVITIES WS'!C29</f>
        <v>0</v>
      </c>
      <c r="D7" s="133">
        <f>'CHURCH ACTIVITIES WS'!D29</f>
        <v>0</v>
      </c>
    </row>
    <row r="8" spans="1:8" x14ac:dyDescent="0.25">
      <c r="B8" t="str">
        <f>'CHURCH ACTIVITIES WS'!B33</f>
        <v>Project (Projek) 3</v>
      </c>
      <c r="C8" s="133">
        <f>'CHURCH ACTIVITIES WS'!C33</f>
        <v>0</v>
      </c>
      <c r="D8" s="133">
        <f>'CHURCH ACTIVITIES WS'!D33</f>
        <v>0</v>
      </c>
    </row>
    <row r="9" spans="1:8" x14ac:dyDescent="0.25">
      <c r="B9" t="str">
        <f>'CHURCH ACTIVITIES WS'!B37</f>
        <v>Project (Projek) 4</v>
      </c>
      <c r="C9" s="133">
        <f>'CHURCH ACTIVITIES WS'!C37</f>
        <v>0</v>
      </c>
      <c r="D9" s="133">
        <f>'CHURCH ACTIVITIES WS'!D37</f>
        <v>0</v>
      </c>
    </row>
    <row r="10" spans="1:8" x14ac:dyDescent="0.25">
      <c r="B10" t="str">
        <f>'CHURCH ACTIVITIES WS'!B41</f>
        <v>Project (Projek) 5</v>
      </c>
      <c r="C10" s="133">
        <f>'CHURCH ACTIVITIES WS'!C41</f>
        <v>0</v>
      </c>
      <c r="D10" s="133">
        <f>'CHURCH ACTIVITIES WS'!D41</f>
        <v>0</v>
      </c>
    </row>
    <row r="11" spans="1:8" x14ac:dyDescent="0.25">
      <c r="B11" t="str">
        <f>'CHURCH ACTIVITIES WS'!B45</f>
        <v>Project (Projek) 6</v>
      </c>
      <c r="C11" s="133">
        <f>'CHURCH ACTIVITIES WS'!C45</f>
        <v>0</v>
      </c>
      <c r="D11" s="133">
        <f>'CHURCH ACTIVITIES WS'!D45</f>
        <v>0</v>
      </c>
    </row>
    <row r="12" spans="1:8" x14ac:dyDescent="0.25">
      <c r="B12" t="str">
        <f>'CHURCH ACTIVITIES WS'!B49</f>
        <v>Project (Projek) 7</v>
      </c>
      <c r="C12" s="133">
        <f>'CHURCH ACTIVITIES WS'!C49</f>
        <v>0</v>
      </c>
      <c r="D12" s="133">
        <f>'CHURCH ACTIVITIES WS'!D49</f>
        <v>0</v>
      </c>
    </row>
    <row r="13" spans="1:8" x14ac:dyDescent="0.25">
      <c r="B13" t="str">
        <f>'CHURCH ACTIVITIES WS'!B53</f>
        <v>Project (Projek) 8</v>
      </c>
      <c r="C13" s="133">
        <f>'CHURCH ACTIVITIES WS'!C53</f>
        <v>0</v>
      </c>
      <c r="D13" s="133">
        <f>'CHURCH ACTIVITIES WS'!D53</f>
        <v>0</v>
      </c>
    </row>
    <row r="14" spans="1:8" x14ac:dyDescent="0.25">
      <c r="B14" t="str">
        <f>'CHURCH ACTIVITIES WS'!B57</f>
        <v>Project (Projek) 9</v>
      </c>
      <c r="C14" s="133">
        <f>'CHURCH ACTIVITIES WS'!C57</f>
        <v>0</v>
      </c>
      <c r="D14" s="133">
        <f>'CHURCH ACTIVITIES WS'!D57</f>
        <v>0</v>
      </c>
    </row>
    <row r="15" spans="1:8" x14ac:dyDescent="0.25">
      <c r="B15" t="str">
        <f>'CHURCH ACTIVITIES WS'!B61</f>
        <v>Project (Projek) 10</v>
      </c>
      <c r="C15" s="133">
        <f>'CHURCH ACTIVITIES WS'!C61</f>
        <v>0</v>
      </c>
      <c r="D15" s="133">
        <f>'CHURCH ACTIVITIES WS'!D61</f>
        <v>0</v>
      </c>
    </row>
    <row r="16" spans="1:8" x14ac:dyDescent="0.25">
      <c r="B16" s="1" t="s">
        <v>735</v>
      </c>
      <c r="C16" s="134">
        <f>SUM(C6:C15)</f>
        <v>0</v>
      </c>
      <c r="D16" s="134">
        <f>SUM(D6:D15)</f>
        <v>0</v>
      </c>
    </row>
    <row r="17" spans="1:4" ht="10.5" customHeight="1" x14ac:dyDescent="0.25"/>
    <row r="18" spans="1:4" x14ac:dyDescent="0.25">
      <c r="A18" s="1" t="s">
        <v>147</v>
      </c>
      <c r="B18" s="1" t="s">
        <v>737</v>
      </c>
    </row>
    <row r="19" spans="1:4" x14ac:dyDescent="0.25">
      <c r="B19" t="str">
        <f>'INVESTMENT &amp; TRADING INCOME WS'!$B$25</f>
        <v>Rent Property (Huur Eiendom) 1</v>
      </c>
      <c r="C19" s="133">
        <f>'INVESTMENT &amp; TRADING INCOME WS'!$C$25</f>
        <v>0</v>
      </c>
      <c r="D19" s="133">
        <f>'INVESTMENT &amp; TRADING INCOME WS'!$D$25</f>
        <v>0</v>
      </c>
    </row>
    <row r="20" spans="1:4" x14ac:dyDescent="0.25">
      <c r="B20" t="str">
        <f>'INVESTMENT &amp; TRADING INCOME WS'!$B$29</f>
        <v>Rent Property (Huur Eiendom) 2</v>
      </c>
      <c r="C20" s="133">
        <f>'INVESTMENT &amp; TRADING INCOME WS'!$C$29</f>
        <v>0</v>
      </c>
      <c r="D20" s="133">
        <f>'INVESTMENT &amp; TRADING INCOME WS'!$D$29</f>
        <v>0</v>
      </c>
    </row>
    <row r="21" spans="1:4" x14ac:dyDescent="0.25">
      <c r="B21" t="str">
        <f>'INVESTMENT &amp; TRADING INCOME WS'!$B$33</f>
        <v>Rent Property (Huur Eiendom) 3</v>
      </c>
      <c r="C21" s="133">
        <f>'INVESTMENT &amp; TRADING INCOME WS'!$C$33</f>
        <v>0</v>
      </c>
      <c r="D21" s="133">
        <f>'INVESTMENT &amp; TRADING INCOME WS'!$D$33</f>
        <v>0</v>
      </c>
    </row>
    <row r="22" spans="1:4" x14ac:dyDescent="0.25">
      <c r="B22" t="str">
        <f>'INVESTMENT &amp; TRADING INCOME WS'!$B$37</f>
        <v>Rent Property (Huur Eiendom) 4</v>
      </c>
      <c r="C22" s="133">
        <f>'INVESTMENT &amp; TRADING INCOME WS'!$C$37</f>
        <v>0</v>
      </c>
      <c r="D22" s="133">
        <f>'INVESTMENT &amp; TRADING INCOME WS'!$D$37</f>
        <v>0</v>
      </c>
    </row>
    <row r="23" spans="1:4" x14ac:dyDescent="0.25">
      <c r="B23" s="1" t="s">
        <v>735</v>
      </c>
      <c r="C23" s="134">
        <f>SUM(C19:C22)</f>
        <v>0</v>
      </c>
      <c r="D23" s="134">
        <f>SUM(D19:D22)</f>
        <v>0</v>
      </c>
    </row>
    <row r="24" spans="1:4" ht="10.5" customHeight="1" x14ac:dyDescent="0.25"/>
    <row r="25" spans="1:4" x14ac:dyDescent="0.25">
      <c r="A25" s="1" t="s">
        <v>157</v>
      </c>
      <c r="B25" s="1" t="s">
        <v>203</v>
      </c>
    </row>
    <row r="26" spans="1:4" x14ac:dyDescent="0.25">
      <c r="B26" t="str">
        <f>'INVESTMENT &amp; TRADING INCOME WS'!$B$59</f>
        <v>Trading (Handel) 1</v>
      </c>
      <c r="C26" s="133">
        <f>'INVESTMENT &amp; TRADING INCOME WS'!$C$59</f>
        <v>0</v>
      </c>
      <c r="D26" s="133">
        <f>'INVESTMENT &amp; TRADING INCOME WS'!$D$59</f>
        <v>0</v>
      </c>
    </row>
    <row r="27" spans="1:4" x14ac:dyDescent="0.25">
      <c r="B27" t="str">
        <f>'INVESTMENT &amp; TRADING INCOME WS'!$B$63</f>
        <v>Trading (Handel) 2</v>
      </c>
      <c r="C27" s="133">
        <f>'INVESTMENT &amp; TRADING INCOME WS'!$C$63</f>
        <v>0</v>
      </c>
      <c r="D27" s="133">
        <f>'INVESTMENT &amp; TRADING INCOME WS'!$D$63</f>
        <v>0</v>
      </c>
    </row>
    <row r="28" spans="1:4" x14ac:dyDescent="0.25">
      <c r="B28" t="str">
        <f>'INVESTMENT &amp; TRADING INCOME WS'!$B$67</f>
        <v>Trading (Handel) 3</v>
      </c>
      <c r="C28" s="133">
        <f>'INVESTMENT &amp; TRADING INCOME WS'!$C$67</f>
        <v>0</v>
      </c>
      <c r="D28" s="133">
        <f>'INVESTMENT &amp; TRADING INCOME WS'!$D$67</f>
        <v>0</v>
      </c>
    </row>
    <row r="29" spans="1:4" x14ac:dyDescent="0.25">
      <c r="B29" s="1" t="s">
        <v>735</v>
      </c>
      <c r="C29" s="134">
        <f>SUM(C26:C28)</f>
        <v>0</v>
      </c>
      <c r="D29" s="134">
        <f>SUM(D26:D28)</f>
        <v>0</v>
      </c>
    </row>
    <row r="30" spans="1:4" ht="10.5" customHeight="1" x14ac:dyDescent="0.25"/>
    <row r="31" spans="1:4" x14ac:dyDescent="0.25">
      <c r="A31" s="1" t="s">
        <v>168</v>
      </c>
      <c r="B31" s="108" t="s">
        <v>430</v>
      </c>
    </row>
    <row r="32" spans="1:4" x14ac:dyDescent="0.25">
      <c r="B32" s="110" t="s">
        <v>439</v>
      </c>
      <c r="C32" s="133">
        <f>'CAP IRREG 3rd PARTY OTR INC WS'!C7</f>
        <v>0</v>
      </c>
      <c r="D32" s="133">
        <f>'CAP IRREG 3rd PARTY OTR INC WS'!D7</f>
        <v>0</v>
      </c>
    </row>
    <row r="33" spans="1:4" x14ac:dyDescent="0.25">
      <c r="B33" s="110" t="s">
        <v>592</v>
      </c>
      <c r="C33" s="133">
        <f>'CAP IRREG 3rd PARTY OTR INC WS'!C8</f>
        <v>0</v>
      </c>
      <c r="D33" s="133">
        <f>'CAP IRREG 3rd PARTY OTR INC WS'!D8</f>
        <v>0</v>
      </c>
    </row>
    <row r="34" spans="1:4" x14ac:dyDescent="0.25">
      <c r="B34" s="110" t="s">
        <v>206</v>
      </c>
      <c r="C34" s="133">
        <f>'CAP IRREG 3rd PARTY OTR INC WS'!C9</f>
        <v>0</v>
      </c>
      <c r="D34" s="133">
        <f>'CAP IRREG 3rd PARTY OTR INC WS'!D9</f>
        <v>0</v>
      </c>
    </row>
    <row r="35" spans="1:4" x14ac:dyDescent="0.25">
      <c r="B35" s="1" t="s">
        <v>735</v>
      </c>
      <c r="C35" s="134">
        <f>SUM(C32:C34)</f>
        <v>0</v>
      </c>
      <c r="D35" s="134">
        <f>SUM(D32:D34)</f>
        <v>0</v>
      </c>
    </row>
    <row r="36" spans="1:4" ht="10.5" customHeight="1" x14ac:dyDescent="0.25"/>
    <row r="37" spans="1:4" x14ac:dyDescent="0.25">
      <c r="A37" s="1" t="s">
        <v>173</v>
      </c>
      <c r="B37" s="108" t="s">
        <v>431</v>
      </c>
      <c r="C37" s="109"/>
      <c r="D37" s="109"/>
    </row>
    <row r="38" spans="1:4" x14ac:dyDescent="0.25">
      <c r="B38" s="110" t="s">
        <v>207</v>
      </c>
      <c r="C38" s="133">
        <f>'CAP IRREG 3rd PARTY OTR INC WS'!C12</f>
        <v>0</v>
      </c>
      <c r="D38" s="133">
        <f>'CAP IRREG 3rd PARTY OTR INC WS'!D12</f>
        <v>0</v>
      </c>
    </row>
    <row r="39" spans="1:4" x14ac:dyDescent="0.25">
      <c r="B39" s="110" t="s">
        <v>208</v>
      </c>
      <c r="C39" s="133">
        <f>'CAP IRREG 3rd PARTY OTR INC WS'!C13</f>
        <v>0</v>
      </c>
      <c r="D39" s="133">
        <f>'CAP IRREG 3rd PARTY OTR INC WS'!D13</f>
        <v>0</v>
      </c>
    </row>
    <row r="40" spans="1:4" x14ac:dyDescent="0.25">
      <c r="B40" s="1" t="s">
        <v>735</v>
      </c>
      <c r="C40" s="134">
        <f>SUM(C38:C39)</f>
        <v>0</v>
      </c>
      <c r="D40" s="134">
        <f>SUM(D38:D39)</f>
        <v>0</v>
      </c>
    </row>
    <row r="41" spans="1:4" ht="10.5" customHeight="1" x14ac:dyDescent="0.25"/>
    <row r="42" spans="1:4" x14ac:dyDescent="0.25">
      <c r="A42" s="1" t="s">
        <v>195</v>
      </c>
      <c r="B42" s="108" t="s">
        <v>432</v>
      </c>
      <c r="C42" s="109"/>
      <c r="D42" s="109"/>
    </row>
    <row r="43" spans="1:4" x14ac:dyDescent="0.25">
      <c r="B43" s="110" t="str">
        <f>'CAP IRREG 3rd PARTY OTR INC WS'!B22</f>
        <v>Nett Insurance Claims (Netto Versekeringseise)</v>
      </c>
      <c r="C43" s="133">
        <f>'CAP IRREG 3rd PARTY OTR INC WS'!C22</f>
        <v>0</v>
      </c>
      <c r="D43" s="133">
        <f>'CAP IRREG 3rd PARTY OTR INC WS'!D22</f>
        <v>0</v>
      </c>
    </row>
    <row r="44" spans="1:4" x14ac:dyDescent="0.25">
      <c r="B44" s="110" t="str">
        <f>'CAP IRREG 3rd PARTY OTR INC WS'!B23</f>
        <v>Donations (Donasies)</v>
      </c>
      <c r="C44" s="133">
        <f>'CAP IRREG 3rd PARTY OTR INC WS'!C23</f>
        <v>0</v>
      </c>
      <c r="D44" s="133">
        <f>'CAP IRREG 3rd PARTY OTR INC WS'!D23</f>
        <v>0</v>
      </c>
    </row>
    <row r="45" spans="1:4" x14ac:dyDescent="0.25">
      <c r="B45" s="110" t="str">
        <f>'CAP IRREG 3rd PARTY OTR INC WS'!B24</f>
        <v>Item 1</v>
      </c>
      <c r="C45" s="133">
        <f>'CAP IRREG 3rd PARTY OTR INC WS'!C24</f>
        <v>0</v>
      </c>
      <c r="D45" s="133">
        <f>'CAP IRREG 3rd PARTY OTR INC WS'!D24</f>
        <v>0</v>
      </c>
    </row>
    <row r="46" spans="1:4" x14ac:dyDescent="0.25">
      <c r="B46" s="110" t="str">
        <f>'CAP IRREG 3rd PARTY OTR INC WS'!B25</f>
        <v>Item 2</v>
      </c>
      <c r="C46" s="133">
        <f>'CAP IRREG 3rd PARTY OTR INC WS'!C25</f>
        <v>0</v>
      </c>
      <c r="D46" s="133">
        <f>'CAP IRREG 3rd PARTY OTR INC WS'!D25</f>
        <v>0</v>
      </c>
    </row>
    <row r="47" spans="1:4" x14ac:dyDescent="0.25">
      <c r="B47" s="110" t="str">
        <f>'CAP IRREG 3rd PARTY OTR INC WS'!B26</f>
        <v>Item 3</v>
      </c>
      <c r="C47" s="133">
        <f>'CAP IRREG 3rd PARTY OTR INC WS'!C26</f>
        <v>0</v>
      </c>
      <c r="D47" s="133">
        <f>'CAP IRREG 3rd PARTY OTR INC WS'!D26</f>
        <v>0</v>
      </c>
    </row>
    <row r="48" spans="1:4" x14ac:dyDescent="0.25">
      <c r="B48" s="110" t="str">
        <f>'CAP IRREG 3rd PARTY OTR INC WS'!B27</f>
        <v>Item 4</v>
      </c>
      <c r="C48" s="133">
        <f>'CAP IRREG 3rd PARTY OTR INC WS'!C27</f>
        <v>0</v>
      </c>
      <c r="D48" s="133">
        <f>'CAP IRREG 3rd PARTY OTR INC WS'!D27</f>
        <v>0</v>
      </c>
    </row>
    <row r="49" spans="1:4" x14ac:dyDescent="0.25">
      <c r="B49" s="110" t="str">
        <f>'CAP IRREG 3rd PARTY OTR INC WS'!B28</f>
        <v>Item 5</v>
      </c>
      <c r="C49" s="133">
        <f>'CAP IRREG 3rd PARTY OTR INC WS'!C28</f>
        <v>0</v>
      </c>
      <c r="D49" s="133">
        <f>'CAP IRREG 3rd PARTY OTR INC WS'!D28</f>
        <v>0</v>
      </c>
    </row>
    <row r="50" spans="1:4" x14ac:dyDescent="0.25">
      <c r="B50" s="110" t="str">
        <f>'CAP IRREG 3rd PARTY OTR INC WS'!B29</f>
        <v>Item 6</v>
      </c>
      <c r="C50" s="133">
        <f>'CAP IRREG 3rd PARTY OTR INC WS'!C29</f>
        <v>0</v>
      </c>
      <c r="D50" s="133">
        <f>'CAP IRREG 3rd PARTY OTR INC WS'!D29</f>
        <v>0</v>
      </c>
    </row>
    <row r="51" spans="1:4" x14ac:dyDescent="0.25">
      <c r="B51" s="110" t="str">
        <f>'CAP IRREG 3rd PARTY OTR INC WS'!B30</f>
        <v>Item 7</v>
      </c>
      <c r="C51" s="133">
        <f>'CAP IRREG 3rd PARTY OTR INC WS'!C30</f>
        <v>0</v>
      </c>
      <c r="D51" s="133">
        <f>'CAP IRREG 3rd PARTY OTR INC WS'!D30</f>
        <v>0</v>
      </c>
    </row>
    <row r="52" spans="1:4" x14ac:dyDescent="0.25">
      <c r="B52" s="110" t="str">
        <f>'CAP IRREG 3rd PARTY OTR INC WS'!B31</f>
        <v>Item 8</v>
      </c>
      <c r="C52" s="133">
        <f>'CAP IRREG 3rd PARTY OTR INC WS'!C31</f>
        <v>0</v>
      </c>
      <c r="D52" s="133">
        <f>'CAP IRREG 3rd PARTY OTR INC WS'!D31</f>
        <v>0</v>
      </c>
    </row>
    <row r="53" spans="1:4" x14ac:dyDescent="0.25">
      <c r="B53" s="1" t="s">
        <v>735</v>
      </c>
      <c r="C53" s="134">
        <f>SUM(C43:C52)</f>
        <v>0</v>
      </c>
      <c r="D53" s="134">
        <f>SUM(D43:D52)</f>
        <v>0</v>
      </c>
    </row>
    <row r="55" spans="1:4" x14ac:dyDescent="0.25">
      <c r="A55" s="1" t="s">
        <v>198</v>
      </c>
      <c r="B55" s="1" t="s">
        <v>230</v>
      </c>
      <c r="C55" s="5"/>
      <c r="D55" s="5"/>
    </row>
    <row r="56" spans="1:4" x14ac:dyDescent="0.25">
      <c r="B56" t="s">
        <v>231</v>
      </c>
      <c r="C56" s="133">
        <f>'STAFF COSTS WS'!C50</f>
        <v>0</v>
      </c>
      <c r="D56" s="133">
        <f>'STAFF COSTS WS'!D50</f>
        <v>0</v>
      </c>
    </row>
    <row r="57" spans="1:4" x14ac:dyDescent="0.25">
      <c r="B57" t="s">
        <v>232</v>
      </c>
      <c r="C57" s="133">
        <f>'STAFF COSTS WS'!C51</f>
        <v>0</v>
      </c>
      <c r="D57" s="133">
        <f>'STAFF COSTS WS'!D51</f>
        <v>0</v>
      </c>
    </row>
    <row r="58" spans="1:4" x14ac:dyDescent="0.25">
      <c r="B58" t="s">
        <v>162</v>
      </c>
      <c r="C58" s="133">
        <f>'STAFF COSTS WS'!C52</f>
        <v>0</v>
      </c>
      <c r="D58" s="133">
        <f>'STAFF COSTS WS'!D52</f>
        <v>0</v>
      </c>
    </row>
    <row r="59" spans="1:4" x14ac:dyDescent="0.25">
      <c r="B59" s="1" t="s">
        <v>735</v>
      </c>
      <c r="C59" s="134">
        <f>SUM(C56:C58)</f>
        <v>0</v>
      </c>
      <c r="D59" s="134">
        <f>SUM(D56:D58)</f>
        <v>0</v>
      </c>
    </row>
    <row r="61" spans="1:4" x14ac:dyDescent="0.25">
      <c r="A61" s="1" t="s">
        <v>199</v>
      </c>
      <c r="B61" s="1" t="s">
        <v>409</v>
      </c>
    </row>
    <row r="62" spans="1:4" x14ac:dyDescent="0.25">
      <c r="B62" t="str">
        <f>'CAPITAL &amp; CONGREG COSTS WS'!B37</f>
        <v>Asset (Bate) 1</v>
      </c>
      <c r="C62" s="133">
        <f>'CAPITAL &amp; CONGREG COSTS WS'!C37</f>
        <v>0</v>
      </c>
      <c r="D62" s="133">
        <f>'CAPITAL &amp; CONGREG COSTS WS'!D37</f>
        <v>0</v>
      </c>
    </row>
    <row r="63" spans="1:4" x14ac:dyDescent="0.25">
      <c r="B63" t="str">
        <f>'CAPITAL &amp; CONGREG COSTS WS'!B38</f>
        <v>Asset (Bate) 2</v>
      </c>
      <c r="C63" s="133">
        <f>'CAPITAL &amp; CONGREG COSTS WS'!C38</f>
        <v>0</v>
      </c>
      <c r="D63" s="133">
        <f>'CAPITAL &amp; CONGREG COSTS WS'!D38</f>
        <v>0</v>
      </c>
    </row>
    <row r="64" spans="1:4" x14ac:dyDescent="0.25">
      <c r="B64" s="1" t="s">
        <v>735</v>
      </c>
      <c r="C64" s="134">
        <f>SUM(C62:C63)</f>
        <v>0</v>
      </c>
      <c r="D64" s="134">
        <f>SUM(D62:D63)</f>
        <v>0</v>
      </c>
    </row>
    <row r="66" spans="1:4" x14ac:dyDescent="0.25">
      <c r="A66" s="1" t="s">
        <v>202</v>
      </c>
      <c r="B66" s="108" t="s">
        <v>189</v>
      </c>
      <c r="C66" s="109"/>
      <c r="D66" s="109"/>
    </row>
    <row r="67" spans="1:4" x14ac:dyDescent="0.25">
      <c r="B67" s="110" t="str">
        <f>'MINISTRY 3rd PARTY OTHER EXP WS'!B7</f>
        <v>Bible Study (Bybelstudie)</v>
      </c>
      <c r="C67" s="133">
        <f>'MINISTRY 3rd PARTY OTHER EXP WS'!C7</f>
        <v>0</v>
      </c>
      <c r="D67" s="133">
        <f>'MINISTRY 3rd PARTY OTHER EXP WS'!D7</f>
        <v>0</v>
      </c>
    </row>
    <row r="68" spans="1:4" x14ac:dyDescent="0.25">
      <c r="B68" s="110" t="str">
        <f>'MINISTRY 3rd PARTY OTHER EXP WS'!B8</f>
        <v>Catechism and Youth (Kategese en Jeug)</v>
      </c>
      <c r="C68" s="133">
        <f>'MINISTRY 3rd PARTY OTHER EXP WS'!C8</f>
        <v>0</v>
      </c>
      <c r="D68" s="133">
        <f>'MINISTRY 3rd PARTY OTHER EXP WS'!D8</f>
        <v>0</v>
      </c>
    </row>
    <row r="69" spans="1:4" x14ac:dyDescent="0.25">
      <c r="B69" s="110" t="str">
        <f>'MINISTRY 3rd PARTY OTHER EXP WS'!B9</f>
        <v>Christian Social Services (CMR - Christelike Maatskaplike Raad)</v>
      </c>
      <c r="C69" s="133">
        <f>'MINISTRY 3rd PARTY OTHER EXP WS'!C9</f>
        <v>0</v>
      </c>
      <c r="D69" s="133">
        <f>'MINISTRY 3rd PARTY OTHER EXP WS'!D9</f>
        <v>0</v>
      </c>
    </row>
    <row r="70" spans="1:4" x14ac:dyDescent="0.25">
      <c r="B70" s="110" t="str">
        <f>'MINISTRY 3rd PARTY OTHER EXP WS'!B10</f>
        <v>Compassion (Barmhartigheid)</v>
      </c>
      <c r="C70" s="133">
        <f>'MINISTRY 3rd PARTY OTHER EXP WS'!C10</f>
        <v>0</v>
      </c>
      <c r="D70" s="133">
        <f>'MINISTRY 3rd PARTY OTHER EXP WS'!D10</f>
        <v>0</v>
      </c>
    </row>
    <row r="71" spans="1:4" x14ac:dyDescent="0.25">
      <c r="B71" s="110" t="str">
        <f>'MINISTRY 3rd PARTY OTHER EXP WS'!B11</f>
        <v>Digital Ministry (Digitale Bediening)</v>
      </c>
      <c r="C71" s="133">
        <f>'MINISTRY 3rd PARTY OTHER EXP WS'!C11</f>
        <v>0</v>
      </c>
      <c r="D71" s="133">
        <f>'MINISTRY 3rd PARTY OTHER EXP WS'!D11</f>
        <v>0</v>
      </c>
    </row>
    <row r="72" spans="1:4" x14ac:dyDescent="0.25">
      <c r="B72" s="110" t="str">
        <f>'MINISTRY 3rd PARTY OTHER EXP WS'!B12</f>
        <v>Elderly Care (Senior Bediening)</v>
      </c>
      <c r="C72" s="133">
        <f>'MINISTRY 3rd PARTY OTHER EXP WS'!C12</f>
        <v>0</v>
      </c>
      <c r="D72" s="133">
        <f>'MINISTRY 3rd PARTY OTHER EXP WS'!D12</f>
        <v>0</v>
      </c>
    </row>
    <row r="73" spans="1:4" x14ac:dyDescent="0.25">
      <c r="B73" s="110" t="str">
        <f>'MINISTRY 3rd PARTY OTHER EXP WS'!B13</f>
        <v>Function Costs (Gemeente Aksies)</v>
      </c>
      <c r="C73" s="133">
        <f>'MINISTRY 3rd PARTY OTHER EXP WS'!C13</f>
        <v>0</v>
      </c>
      <c r="D73" s="133">
        <f>'MINISTRY 3rd PARTY OTHER EXP WS'!D13</f>
        <v>0</v>
      </c>
    </row>
    <row r="74" spans="1:4" x14ac:dyDescent="0.25">
      <c r="B74" s="110" t="str">
        <f>'MINISTRY 3rd PARTY OTHER EXP WS'!B14</f>
        <v>Gatherings (Samekomste)</v>
      </c>
      <c r="C74" s="133">
        <f>'MINISTRY 3rd PARTY OTHER EXP WS'!C14</f>
        <v>0</v>
      </c>
      <c r="D74" s="133">
        <f>'MINISTRY 3rd PARTY OTHER EXP WS'!D14</f>
        <v>0</v>
      </c>
    </row>
    <row r="75" spans="1:4" x14ac:dyDescent="0.25">
      <c r="B75" s="110" t="str">
        <f>'MINISTRY 3rd PARTY OTHER EXP WS'!B15</f>
        <v>Mutual Care (Onderlingesorg)</v>
      </c>
      <c r="C75" s="133">
        <f>'MINISTRY 3rd PARTY OTHER EXP WS'!C15</f>
        <v>0</v>
      </c>
      <c r="D75" s="133">
        <f>'MINISTRY 3rd PARTY OTHER EXP WS'!D15</f>
        <v>0</v>
      </c>
    </row>
    <row r="76" spans="1:4" x14ac:dyDescent="0.25">
      <c r="B76" s="110" t="str">
        <f>'MINISTRY 3rd PARTY OTHER EXP WS'!B16</f>
        <v>Services Cost (Eredienste koste)</v>
      </c>
      <c r="C76" s="133">
        <f>'MINISTRY 3rd PARTY OTHER EXP WS'!C16</f>
        <v>0</v>
      </c>
      <c r="D76" s="133">
        <f>'MINISTRY 3rd PARTY OTHER EXP WS'!D16</f>
        <v>0</v>
      </c>
    </row>
    <row r="77" spans="1:4" x14ac:dyDescent="0.25">
      <c r="B77" s="110" t="str">
        <f>'MINISTRY 3rd PARTY OTHER EXP WS'!B17</f>
        <v>Small Groups (Kleingroepbediening)</v>
      </c>
      <c r="C77" s="133">
        <f>'MINISTRY 3rd PARTY OTHER EXP WS'!C17</f>
        <v>0</v>
      </c>
      <c r="D77" s="133">
        <f>'MINISTRY 3rd PARTY OTHER EXP WS'!D17</f>
        <v>0</v>
      </c>
    </row>
    <row r="78" spans="1:4" x14ac:dyDescent="0.25">
      <c r="B78" s="110" t="str">
        <f>'MINISTRY 3rd PARTY OTHER EXP WS'!B18</f>
        <v>Worship Services (Aanbiddingsdienste)</v>
      </c>
      <c r="C78" s="133">
        <f>'MINISTRY 3rd PARTY OTHER EXP WS'!C18</f>
        <v>0</v>
      </c>
      <c r="D78" s="133">
        <f>'MINISTRY 3rd PARTY OTHER EXP WS'!D18</f>
        <v>0</v>
      </c>
    </row>
    <row r="79" spans="1:4" x14ac:dyDescent="0.25">
      <c r="B79" s="110" t="str">
        <f>'MINISTRY 3rd PARTY OTHER EXP WS'!B19</f>
        <v>Witnessing (Getuienis)</v>
      </c>
      <c r="C79" s="133">
        <f>'MINISTRY 3rd PARTY OTHER EXP WS'!C19</f>
        <v>0</v>
      </c>
      <c r="D79" s="133">
        <f>'MINISTRY 3rd PARTY OTHER EXP WS'!D19</f>
        <v>0</v>
      </c>
    </row>
    <row r="80" spans="1:4" x14ac:dyDescent="0.25">
      <c r="B80" s="110" t="str">
        <f>'MINISTRY 3rd PARTY OTHER EXP WS'!B20</f>
        <v>Woman's Ministry (Vrouebediening)</v>
      </c>
      <c r="C80" s="133">
        <f>'MINISTRY 3rd PARTY OTHER EXP WS'!C20</f>
        <v>0</v>
      </c>
      <c r="D80" s="133">
        <f>'MINISTRY 3rd PARTY OTHER EXP WS'!D20</f>
        <v>0</v>
      </c>
    </row>
    <row r="81" spans="1:4" x14ac:dyDescent="0.25">
      <c r="B81" s="1" t="s">
        <v>735</v>
      </c>
      <c r="C81" s="134">
        <f>SUM(C67:C80)</f>
        <v>0</v>
      </c>
      <c r="D81" s="134">
        <f>SUM(D67:D80)</f>
        <v>0</v>
      </c>
    </row>
    <row r="83" spans="1:4" x14ac:dyDescent="0.25">
      <c r="A83" s="1" t="s">
        <v>746</v>
      </c>
      <c r="B83" s="108" t="s">
        <v>274</v>
      </c>
      <c r="C83" s="109"/>
      <c r="D83" s="109"/>
    </row>
    <row r="84" spans="1:4" x14ac:dyDescent="0.25">
      <c r="B84" s="110" t="str">
        <f>'MINISTRY 3rd PARTY OTHER EXP WS'!B30</f>
        <v>Bad Debts Written Off (Slegte Skulde Afgeskryf)</v>
      </c>
      <c r="C84" s="133">
        <f>'MINISTRY 3rd PARTY OTHER EXP WS'!C30</f>
        <v>0</v>
      </c>
      <c r="D84" s="133">
        <f>'MINISTRY 3rd PARTY OTHER EXP WS'!D30</f>
        <v>0</v>
      </c>
    </row>
    <row r="85" spans="1:4" x14ac:dyDescent="0.25">
      <c r="B85" s="110" t="str">
        <f>'MINISTRY 3rd PARTY OTHER EXP WS'!B31</f>
        <v>Item 2</v>
      </c>
      <c r="C85" s="133">
        <f>'MINISTRY 3rd PARTY OTHER EXP WS'!C31</f>
        <v>0</v>
      </c>
      <c r="D85" s="133">
        <f>'MINISTRY 3rd PARTY OTHER EXP WS'!D31</f>
        <v>0</v>
      </c>
    </row>
    <row r="86" spans="1:4" x14ac:dyDescent="0.25">
      <c r="B86" s="110" t="str">
        <f>'MINISTRY 3rd PARTY OTHER EXP WS'!B32</f>
        <v>Item 3</v>
      </c>
      <c r="C86" s="133">
        <f>'MINISTRY 3rd PARTY OTHER EXP WS'!C32</f>
        <v>0</v>
      </c>
      <c r="D86" s="133">
        <f>'MINISTRY 3rd PARTY OTHER EXP WS'!D32</f>
        <v>0</v>
      </c>
    </row>
    <row r="87" spans="1:4" x14ac:dyDescent="0.25">
      <c r="B87" s="110" t="str">
        <f>'MINISTRY 3rd PARTY OTHER EXP WS'!B33</f>
        <v>Item 4</v>
      </c>
      <c r="C87" s="133">
        <f>'MINISTRY 3rd PARTY OTHER EXP WS'!C33</f>
        <v>0</v>
      </c>
      <c r="D87" s="133">
        <f>'MINISTRY 3rd PARTY OTHER EXP WS'!D33</f>
        <v>0</v>
      </c>
    </row>
    <row r="88" spans="1:4" x14ac:dyDescent="0.25">
      <c r="B88" s="110" t="str">
        <f>'MINISTRY 3rd PARTY OTHER EXP WS'!B34</f>
        <v>Item 5</v>
      </c>
      <c r="C88" s="133">
        <f>'MINISTRY 3rd PARTY OTHER EXP WS'!C34</f>
        <v>0</v>
      </c>
      <c r="D88" s="133">
        <f>'MINISTRY 3rd PARTY OTHER EXP WS'!D34</f>
        <v>0</v>
      </c>
    </row>
    <row r="89" spans="1:4" x14ac:dyDescent="0.25">
      <c r="B89" s="110" t="str">
        <f>'MINISTRY 3rd PARTY OTHER EXP WS'!B35</f>
        <v>Item 6</v>
      </c>
      <c r="C89" s="133">
        <f>'MINISTRY 3rd PARTY OTHER EXP WS'!C35</f>
        <v>0</v>
      </c>
      <c r="D89" s="133">
        <f>'MINISTRY 3rd PARTY OTHER EXP WS'!D35</f>
        <v>0</v>
      </c>
    </row>
    <row r="90" spans="1:4" x14ac:dyDescent="0.25">
      <c r="B90" s="110" t="str">
        <f>'MINISTRY 3rd PARTY OTHER EXP WS'!B36</f>
        <v>Item 7</v>
      </c>
      <c r="C90" s="133">
        <f>'MINISTRY 3rd PARTY OTHER EXP WS'!C36</f>
        <v>0</v>
      </c>
      <c r="D90" s="133">
        <f>'MINISTRY 3rd PARTY OTHER EXP WS'!D36</f>
        <v>0</v>
      </c>
    </row>
    <row r="91" spans="1:4" x14ac:dyDescent="0.25">
      <c r="B91" s="110" t="str">
        <f>'MINISTRY 3rd PARTY OTHER EXP WS'!B37</f>
        <v>Item 8</v>
      </c>
      <c r="C91" s="133">
        <f>'MINISTRY 3rd PARTY OTHER EXP WS'!C37</f>
        <v>0</v>
      </c>
      <c r="D91" s="133">
        <f>'MINISTRY 3rd PARTY OTHER EXP WS'!D37</f>
        <v>0</v>
      </c>
    </row>
    <row r="92" spans="1:4" x14ac:dyDescent="0.25">
      <c r="B92" s="110" t="str">
        <f>'MINISTRY 3rd PARTY OTHER EXP WS'!B38</f>
        <v>Item 9</v>
      </c>
      <c r="C92" s="133">
        <f>'MINISTRY 3rd PARTY OTHER EXP WS'!C38</f>
        <v>0</v>
      </c>
      <c r="D92" s="133">
        <f>'MINISTRY 3rd PARTY OTHER EXP WS'!D38</f>
        <v>0</v>
      </c>
    </row>
    <row r="93" spans="1:4" x14ac:dyDescent="0.25">
      <c r="B93" s="110" t="str">
        <f>'MINISTRY 3rd PARTY OTHER EXP WS'!B39</f>
        <v>Item 10</v>
      </c>
      <c r="C93" s="133">
        <f>'MINISTRY 3rd PARTY OTHER EXP WS'!C39</f>
        <v>0</v>
      </c>
      <c r="D93" s="133">
        <f>'MINISTRY 3rd PARTY OTHER EXP WS'!D39</f>
        <v>0</v>
      </c>
    </row>
    <row r="94" spans="1:4" x14ac:dyDescent="0.25">
      <c r="B94" s="1" t="s">
        <v>735</v>
      </c>
      <c r="C94" s="134">
        <f>SUM(C83:C93)</f>
        <v>0</v>
      </c>
      <c r="D94" s="134">
        <f>SUM(D83:D93)</f>
        <v>0</v>
      </c>
    </row>
  </sheetData>
  <sheetProtection algorithmName="SHA-512" hashValue="OfFX5VypKiwBf3d1whbH/2cL0pzp1teFoC4XrDPVA7D1SWhsCL2YHQJKjLUWJJcdnkJCM+X7FESjleEJdiV5/g==" saltValue="YTq5ASeiQNhPK6ZDbBEtHw==" spinCount="100000" sheet="1" formatCells="0" formatColumns="0" formatRows="0" sort="0" autoFilter="0" pivotTables="0"/>
  <mergeCells count="2">
    <mergeCell ref="B1:D1"/>
    <mergeCell ref="A2:D2"/>
  </mergeCells>
  <pageMargins left="0.51181102362204722" right="0.31496062992125984" top="0.74803149606299213" bottom="0.74803149606299213" header="0.31496062992125984" footer="0.31496062992125984"/>
  <pageSetup paperSize="9" scale="95" fitToHeight="0" orientation="portrait" horizontalDpi="4294967293" r:id="rId1"/>
  <headerFooter>
    <oddFooter>&amp;LIS NOTES&amp;R&amp;P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723E-5641-45A1-9807-4DE5AB013CB1}">
  <sheetPr codeName="Sheet29">
    <tabColor rgb="FF00B0F0"/>
    <pageSetUpPr fitToPage="1"/>
  </sheetPr>
  <dimension ref="A1:E75"/>
  <sheetViews>
    <sheetView tabSelected="1" view="pageBreakPreview" zoomScaleNormal="100" zoomScaleSheetLayoutView="100" workbookViewId="0">
      <pane ySplit="5" topLeftCell="A6" activePane="bottomLeft" state="frozen"/>
      <selection activeCell="A4" sqref="A4:E4"/>
      <selection pane="bottomLeft" activeCell="A6" sqref="A6"/>
    </sheetView>
  </sheetViews>
  <sheetFormatPr defaultRowHeight="15" x14ac:dyDescent="0.25"/>
  <cols>
    <col min="1" max="1" width="70.140625" customWidth="1"/>
    <col min="2" max="2" width="4.5703125" bestFit="1" customWidth="1"/>
    <col min="3" max="4" width="15" customWidth="1"/>
  </cols>
  <sheetData>
    <row r="1" spans="1:5" ht="15.75" x14ac:dyDescent="0.25">
      <c r="A1" s="276" t="str">
        <f>"CONGREGATION (GEMEENTE): "&amp;INSETTE!B3</f>
        <v>CONGREGATION (GEMEENTE): gemeente</v>
      </c>
      <c r="B1" s="276"/>
      <c r="C1" s="276"/>
      <c r="D1" s="276"/>
    </row>
    <row r="2" spans="1:5" ht="6" customHeight="1" x14ac:dyDescent="0.25"/>
    <row r="3" spans="1:5" x14ac:dyDescent="0.25">
      <c r="A3" s="294" t="s">
        <v>535</v>
      </c>
      <c r="B3" s="294"/>
      <c r="C3" s="294"/>
      <c r="D3" s="294"/>
    </row>
    <row r="4" spans="1:5" ht="6" customHeight="1" x14ac:dyDescent="0.25"/>
    <row r="5" spans="1:5" x14ac:dyDescent="0.25">
      <c r="C5" s="1">
        <f>INSETTE!B24</f>
        <v>2026</v>
      </c>
      <c r="D5" s="1">
        <f>INSETTE!B22</f>
        <v>2025</v>
      </c>
    </row>
    <row r="6" spans="1:5" x14ac:dyDescent="0.25">
      <c r="A6" s="1" t="s">
        <v>280</v>
      </c>
      <c r="B6" s="1"/>
      <c r="C6" s="22">
        <f>SUM(C7:C11)</f>
        <v>0</v>
      </c>
      <c r="D6" s="22">
        <f>SUM(D7:D11)</f>
        <v>0</v>
      </c>
    </row>
    <row r="7" spans="1:5" x14ac:dyDescent="0.25">
      <c r="A7" t="s">
        <v>276</v>
      </c>
      <c r="C7" s="23">
        <f>'INCOME STATEMENT'!E8</f>
        <v>0</v>
      </c>
      <c r="D7" s="137">
        <f>'INCOME STATEMENT'!F8</f>
        <v>0</v>
      </c>
    </row>
    <row r="8" spans="1:5" x14ac:dyDescent="0.25">
      <c r="A8" t="s">
        <v>277</v>
      </c>
      <c r="C8" s="24">
        <f>'INCOME STATEMENT'!E15-C15</f>
        <v>0</v>
      </c>
      <c r="D8" s="24">
        <f>'INCOME STATEMENT'!F15-D15</f>
        <v>0</v>
      </c>
      <c r="E8" s="176" t="s">
        <v>962</v>
      </c>
    </row>
    <row r="9" spans="1:5" x14ac:dyDescent="0.25">
      <c r="A9" t="s">
        <v>278</v>
      </c>
      <c r="C9" s="24">
        <f>'INCOME STATEMENT'!E24</f>
        <v>0</v>
      </c>
      <c r="D9" s="138">
        <f>'INCOME STATEMENT'!F24</f>
        <v>0</v>
      </c>
    </row>
    <row r="10" spans="1:5" x14ac:dyDescent="0.25">
      <c r="A10" t="s">
        <v>979</v>
      </c>
      <c r="C10" s="147">
        <v>0</v>
      </c>
      <c r="D10" s="148">
        <v>0</v>
      </c>
      <c r="E10" s="176" t="s">
        <v>980</v>
      </c>
    </row>
    <row r="11" spans="1:5" x14ac:dyDescent="0.25">
      <c r="A11" t="s">
        <v>279</v>
      </c>
      <c r="C11" s="25">
        <f>'INCOME STATEMENT'!E28</f>
        <v>0</v>
      </c>
      <c r="D11" s="139">
        <f>'INCOME STATEMENT'!F28</f>
        <v>0</v>
      </c>
    </row>
    <row r="12" spans="1:5" x14ac:dyDescent="0.25">
      <c r="C12" s="254"/>
      <c r="D12" s="254"/>
    </row>
    <row r="13" spans="1:5" x14ac:dyDescent="0.25">
      <c r="A13" s="1" t="s">
        <v>952</v>
      </c>
      <c r="B13" s="1"/>
      <c r="C13" s="22">
        <f>SUM(C14:C17)</f>
        <v>0</v>
      </c>
      <c r="D13" s="22">
        <f>SUM(D14:D17)</f>
        <v>0</v>
      </c>
    </row>
    <row r="14" spans="1:5" x14ac:dyDescent="0.25">
      <c r="A14" t="s">
        <v>177</v>
      </c>
      <c r="B14" s="1"/>
      <c r="C14" s="23">
        <f>'INCOME STATEMENT'!E21-C10</f>
        <v>0</v>
      </c>
      <c r="D14" s="23">
        <f>'INCOME STATEMENT'!F21-D10</f>
        <v>0</v>
      </c>
    </row>
    <row r="15" spans="1:5" x14ac:dyDescent="0.25">
      <c r="A15" t="s">
        <v>981</v>
      </c>
      <c r="B15" s="1"/>
      <c r="C15" s="147">
        <v>0</v>
      </c>
      <c r="D15" s="148">
        <v>0</v>
      </c>
      <c r="E15" s="176" t="s">
        <v>982</v>
      </c>
    </row>
    <row r="16" spans="1:5" x14ac:dyDescent="0.25">
      <c r="A16" t="s">
        <v>954</v>
      </c>
      <c r="B16" s="1"/>
      <c r="C16" s="24">
        <f>'INCOME STATEMENT'!E22</f>
        <v>0</v>
      </c>
      <c r="D16" s="24">
        <f>'INCOME STATEMENT'!F22</f>
        <v>0</v>
      </c>
    </row>
    <row r="17" spans="1:5" x14ac:dyDescent="0.25">
      <c r="A17" t="s">
        <v>953</v>
      </c>
      <c r="B17" s="1"/>
      <c r="C17" s="149">
        <v>0</v>
      </c>
      <c r="D17" s="150">
        <v>0</v>
      </c>
      <c r="E17" s="176" t="s">
        <v>955</v>
      </c>
    </row>
    <row r="18" spans="1:5" x14ac:dyDescent="0.25">
      <c r="B18" s="1"/>
      <c r="C18" s="22"/>
      <c r="D18" s="22"/>
    </row>
    <row r="19" spans="1:5" ht="15.75" thickBot="1" x14ac:dyDescent="0.3">
      <c r="A19" s="1" t="s">
        <v>298</v>
      </c>
      <c r="B19" s="1"/>
      <c r="C19" s="140">
        <f>C6+C13</f>
        <v>0</v>
      </c>
      <c r="D19" s="140">
        <f>D6+D13</f>
        <v>0</v>
      </c>
    </row>
    <row r="20" spans="1:5" ht="15.75" thickBot="1" x14ac:dyDescent="0.3">
      <c r="A20" s="141"/>
      <c r="B20" s="141"/>
      <c r="C20" s="141"/>
      <c r="D20" s="141"/>
    </row>
    <row r="21" spans="1:5" x14ac:dyDescent="0.25">
      <c r="A21" s="296" t="s">
        <v>367</v>
      </c>
      <c r="B21" s="296"/>
      <c r="C21" s="296"/>
      <c r="D21" s="296"/>
    </row>
    <row r="23" spans="1:5" x14ac:dyDescent="0.25">
      <c r="A23" s="1" t="s">
        <v>963</v>
      </c>
      <c r="B23" s="135">
        <v>1</v>
      </c>
      <c r="C23" s="22">
        <f>C13</f>
        <v>0</v>
      </c>
      <c r="D23" s="22">
        <f>D13</f>
        <v>0</v>
      </c>
    </row>
    <row r="24" spans="1:5" x14ac:dyDescent="0.25">
      <c r="A24" s="1" t="s">
        <v>368</v>
      </c>
      <c r="B24" s="135"/>
      <c r="C24" s="22">
        <f>MAX(C25,C26)</f>
        <v>200000</v>
      </c>
      <c r="D24" s="22">
        <f>MAX(D25,D26)</f>
        <v>200000</v>
      </c>
    </row>
    <row r="25" spans="1:5" x14ac:dyDescent="0.25">
      <c r="A25" t="s">
        <v>369</v>
      </c>
      <c r="B25" s="33"/>
      <c r="C25" s="23">
        <v>200000</v>
      </c>
      <c r="D25" s="137">
        <v>200000</v>
      </c>
    </row>
    <row r="26" spans="1:5" x14ac:dyDescent="0.25">
      <c r="A26" t="s">
        <v>370</v>
      </c>
      <c r="B26" s="33"/>
      <c r="C26" s="25">
        <f>C19*5%</f>
        <v>0</v>
      </c>
      <c r="D26" s="139">
        <f>D19*5%</f>
        <v>0</v>
      </c>
    </row>
    <row r="27" spans="1:5" x14ac:dyDescent="0.25">
      <c r="A27" s="1" t="s">
        <v>371</v>
      </c>
      <c r="B27" s="135"/>
      <c r="C27" s="131"/>
      <c r="D27" s="131"/>
    </row>
    <row r="28" spans="1:5" x14ac:dyDescent="0.25">
      <c r="A28" s="1" t="s">
        <v>372</v>
      </c>
      <c r="B28" s="135">
        <v>2</v>
      </c>
      <c r="C28" s="22">
        <f>IF(C23=0,0,IF(C23-C24&lt;0,0,C23-C24))</f>
        <v>0</v>
      </c>
      <c r="D28" s="22">
        <f>IF(D23=0,0,IF(D23-D24&lt;0,0,D23-D24))</f>
        <v>0</v>
      </c>
    </row>
    <row r="29" spans="1:5" ht="15.75" thickBot="1" x14ac:dyDescent="0.3">
      <c r="A29" s="141"/>
      <c r="B29" s="142"/>
      <c r="C29" s="143"/>
      <c r="D29" s="143"/>
    </row>
    <row r="30" spans="1:5" x14ac:dyDescent="0.25">
      <c r="A30" s="108" t="s">
        <v>668</v>
      </c>
      <c r="B30" s="144"/>
      <c r="C30" s="145">
        <f>SUM(C31:C35)</f>
        <v>0</v>
      </c>
      <c r="D30" s="145">
        <f>SUM(D31:D35)</f>
        <v>0</v>
      </c>
    </row>
    <row r="31" spans="1:5" x14ac:dyDescent="0.25">
      <c r="A31" s="110" t="s">
        <v>669</v>
      </c>
      <c r="B31" s="144"/>
      <c r="C31" s="146">
        <f>'CAPITAL &amp; CONGREG COSTS WS'!C15</f>
        <v>0</v>
      </c>
      <c r="D31" s="146">
        <f>'CAPITAL &amp; CONGREG COSTS WS'!D15</f>
        <v>0</v>
      </c>
      <c r="E31" s="176"/>
    </row>
    <row r="32" spans="1:5" x14ac:dyDescent="0.25">
      <c r="A32" s="110" t="s">
        <v>670</v>
      </c>
      <c r="B32" s="144"/>
      <c r="C32" s="147">
        <f>'CAPITAL &amp; CONGREG COSTS WS'!C8</f>
        <v>0</v>
      </c>
      <c r="D32" s="147">
        <f>'CAPITAL &amp; CONGREG COSTS WS'!D8</f>
        <v>0</v>
      </c>
      <c r="E32" s="176"/>
    </row>
    <row r="33" spans="1:5" x14ac:dyDescent="0.25">
      <c r="A33" s="110" t="s">
        <v>671</v>
      </c>
      <c r="B33" s="144"/>
      <c r="C33" s="147">
        <f>'CAPITAL &amp; CONGREG COSTS WS'!C13</f>
        <v>0</v>
      </c>
      <c r="D33" s="147">
        <f>'CAPITAL &amp; CONGREG COSTS WS'!D13</f>
        <v>0</v>
      </c>
      <c r="E33" s="176"/>
    </row>
    <row r="34" spans="1:5" x14ac:dyDescent="0.25">
      <c r="A34" s="110" t="s">
        <v>672</v>
      </c>
      <c r="B34" s="144"/>
      <c r="C34" s="147">
        <f>'CAPITAL &amp; CONGREG COSTS WS'!C18</f>
        <v>0</v>
      </c>
      <c r="D34" s="147">
        <f>'CAPITAL &amp; CONGREG COSTS WS'!D18</f>
        <v>0</v>
      </c>
      <c r="E34" s="176"/>
    </row>
    <row r="35" spans="1:5" x14ac:dyDescent="0.25">
      <c r="A35" s="110" t="s">
        <v>685</v>
      </c>
      <c r="B35" s="144"/>
      <c r="C35" s="149">
        <v>0</v>
      </c>
      <c r="D35" s="150">
        <v>0</v>
      </c>
      <c r="E35" s="176" t="s">
        <v>955</v>
      </c>
    </row>
    <row r="36" spans="1:5" x14ac:dyDescent="0.25">
      <c r="A36" s="110"/>
      <c r="B36" s="144"/>
      <c r="C36" s="151"/>
      <c r="D36" s="151"/>
    </row>
    <row r="37" spans="1:5" ht="30" x14ac:dyDescent="0.25">
      <c r="A37" s="152" t="s">
        <v>673</v>
      </c>
      <c r="B37" s="153"/>
      <c r="C37" s="154">
        <v>0</v>
      </c>
      <c r="D37" s="154">
        <v>0</v>
      </c>
    </row>
    <row r="38" spans="1:5" ht="30" x14ac:dyDescent="0.25">
      <c r="A38" s="12" t="s">
        <v>674</v>
      </c>
      <c r="B38" s="135">
        <v>3</v>
      </c>
      <c r="C38" s="22">
        <f>C30*C37</f>
        <v>0</v>
      </c>
      <c r="D38" s="22">
        <f>D30*D37</f>
        <v>0</v>
      </c>
    </row>
    <row r="39" spans="1:5" ht="15.75" thickBot="1" x14ac:dyDescent="0.3">
      <c r="A39" s="141"/>
      <c r="B39" s="142"/>
      <c r="C39" s="143"/>
      <c r="D39" s="143"/>
    </row>
    <row r="40" spans="1:5" x14ac:dyDescent="0.25">
      <c r="A40" s="108" t="s">
        <v>675</v>
      </c>
      <c r="B40" s="136">
        <v>4</v>
      </c>
      <c r="C40" s="145">
        <f>SUM(C41:C50)</f>
        <v>0</v>
      </c>
      <c r="D40" s="145">
        <f>SUM(D41:D50)</f>
        <v>0</v>
      </c>
    </row>
    <row r="41" spans="1:5" x14ac:dyDescent="0.25">
      <c r="A41" s="110" t="s">
        <v>413</v>
      </c>
      <c r="B41" s="144"/>
      <c r="C41" s="146">
        <v>0</v>
      </c>
      <c r="D41" s="146">
        <v>0</v>
      </c>
      <c r="E41" s="176" t="s">
        <v>955</v>
      </c>
    </row>
    <row r="42" spans="1:5" x14ac:dyDescent="0.25">
      <c r="A42" s="110" t="s">
        <v>414</v>
      </c>
      <c r="B42" s="144"/>
      <c r="C42" s="147">
        <v>0</v>
      </c>
      <c r="D42" s="148">
        <v>0</v>
      </c>
      <c r="E42" s="176" t="s">
        <v>955</v>
      </c>
    </row>
    <row r="43" spans="1:5" x14ac:dyDescent="0.25">
      <c r="A43" s="110" t="s">
        <v>415</v>
      </c>
      <c r="B43" s="144"/>
      <c r="C43" s="147">
        <v>0</v>
      </c>
      <c r="D43" s="148">
        <v>0</v>
      </c>
      <c r="E43" s="176" t="s">
        <v>955</v>
      </c>
    </row>
    <row r="44" spans="1:5" x14ac:dyDescent="0.25">
      <c r="A44" s="110" t="s">
        <v>433</v>
      </c>
      <c r="B44" s="144"/>
      <c r="C44" s="147">
        <v>0</v>
      </c>
      <c r="D44" s="148">
        <v>0</v>
      </c>
      <c r="E44" s="176" t="s">
        <v>955</v>
      </c>
    </row>
    <row r="45" spans="1:5" x14ac:dyDescent="0.25">
      <c r="A45" s="110" t="s">
        <v>434</v>
      </c>
      <c r="B45" s="144"/>
      <c r="C45" s="147">
        <v>0</v>
      </c>
      <c r="D45" s="148">
        <v>0</v>
      </c>
      <c r="E45" s="176" t="s">
        <v>955</v>
      </c>
    </row>
    <row r="46" spans="1:5" x14ac:dyDescent="0.25">
      <c r="A46" s="110" t="s">
        <v>435</v>
      </c>
      <c r="B46" s="144"/>
      <c r="C46" s="147">
        <v>0</v>
      </c>
      <c r="D46" s="148">
        <v>0</v>
      </c>
      <c r="E46" s="176" t="s">
        <v>955</v>
      </c>
    </row>
    <row r="47" spans="1:5" x14ac:dyDescent="0.25">
      <c r="A47" s="110" t="s">
        <v>436</v>
      </c>
      <c r="B47" s="144"/>
      <c r="C47" s="147">
        <v>0</v>
      </c>
      <c r="D47" s="148">
        <v>0</v>
      </c>
      <c r="E47" s="176" t="s">
        <v>955</v>
      </c>
    </row>
    <row r="48" spans="1:5" x14ac:dyDescent="0.25">
      <c r="A48" s="110" t="s">
        <v>437</v>
      </c>
      <c r="B48" s="144"/>
      <c r="C48" s="147">
        <v>0</v>
      </c>
      <c r="D48" s="148">
        <v>0</v>
      </c>
      <c r="E48" s="176" t="s">
        <v>955</v>
      </c>
    </row>
    <row r="49" spans="1:5" x14ac:dyDescent="0.25">
      <c r="A49" s="110" t="s">
        <v>676</v>
      </c>
      <c r="B49" s="144"/>
      <c r="C49" s="147">
        <v>0</v>
      </c>
      <c r="D49" s="148">
        <v>0</v>
      </c>
      <c r="E49" s="176" t="s">
        <v>955</v>
      </c>
    </row>
    <row r="50" spans="1:5" x14ac:dyDescent="0.25">
      <c r="A50" s="110" t="s">
        <v>677</v>
      </c>
      <c r="B50" s="144"/>
      <c r="C50" s="149">
        <v>0</v>
      </c>
      <c r="D50" s="150">
        <v>0</v>
      </c>
      <c r="E50" s="176" t="s">
        <v>955</v>
      </c>
    </row>
    <row r="51" spans="1:5" ht="15.75" thickBot="1" x14ac:dyDescent="0.3">
      <c r="A51" s="141"/>
      <c r="B51" s="142"/>
      <c r="C51" s="143"/>
      <c r="D51" s="143"/>
    </row>
    <row r="52" spans="1:5" x14ac:dyDescent="0.25">
      <c r="A52" s="110"/>
      <c r="B52" s="144"/>
      <c r="C52" s="155"/>
      <c r="D52" s="155"/>
    </row>
    <row r="53" spans="1:5" x14ac:dyDescent="0.25">
      <c r="A53" t="s">
        <v>959</v>
      </c>
      <c r="B53" s="135" t="s">
        <v>678</v>
      </c>
      <c r="C53" s="23">
        <f>C40</f>
        <v>0</v>
      </c>
      <c r="D53" s="137">
        <f>D40</f>
        <v>0</v>
      </c>
    </row>
    <row r="54" spans="1:5" x14ac:dyDescent="0.25">
      <c r="A54" t="s">
        <v>958</v>
      </c>
      <c r="B54" s="135" t="s">
        <v>679</v>
      </c>
      <c r="C54" s="24">
        <f>C23</f>
        <v>0</v>
      </c>
      <c r="D54" s="138">
        <f>D23</f>
        <v>0</v>
      </c>
    </row>
    <row r="55" spans="1:5" x14ac:dyDescent="0.25">
      <c r="A55" s="156" t="s">
        <v>956</v>
      </c>
      <c r="B55" s="8" t="s">
        <v>680</v>
      </c>
      <c r="C55" s="25">
        <f>C19</f>
        <v>0</v>
      </c>
      <c r="D55" s="25">
        <f>D19</f>
        <v>0</v>
      </c>
    </row>
    <row r="56" spans="1:5" ht="30" x14ac:dyDescent="0.25">
      <c r="A56" s="12" t="s">
        <v>681</v>
      </c>
      <c r="B56" s="135">
        <v>5</v>
      </c>
      <c r="C56" s="22">
        <f>IF(C55=0,0,C53*C54/C55)</f>
        <v>0</v>
      </c>
      <c r="D56" s="22">
        <f>IF(D55=0,0,D53*D54/D55)</f>
        <v>0</v>
      </c>
    </row>
    <row r="57" spans="1:5" ht="15.75" thickBot="1" x14ac:dyDescent="0.3">
      <c r="A57" s="141"/>
      <c r="B57" s="142"/>
      <c r="C57" s="143"/>
      <c r="D57" s="143"/>
    </row>
    <row r="58" spans="1:5" x14ac:dyDescent="0.25">
      <c r="A58" s="12" t="s">
        <v>682</v>
      </c>
      <c r="B58" s="8">
        <v>6</v>
      </c>
      <c r="C58" s="22">
        <f>SUM(C59:C60)</f>
        <v>0</v>
      </c>
      <c r="D58" s="22">
        <f>SUM(D59:D60)</f>
        <v>0</v>
      </c>
    </row>
    <row r="59" spans="1:5" ht="30" x14ac:dyDescent="0.25">
      <c r="A59" s="156" t="s">
        <v>957</v>
      </c>
      <c r="B59" s="135"/>
      <c r="C59" s="23">
        <f>C38</f>
        <v>0</v>
      </c>
      <c r="D59" s="137">
        <f>D38</f>
        <v>0</v>
      </c>
    </row>
    <row r="60" spans="1:5" ht="30" x14ac:dyDescent="0.25">
      <c r="A60" s="156" t="s">
        <v>977</v>
      </c>
      <c r="B60" s="135"/>
      <c r="C60" s="25">
        <f>C56</f>
        <v>0</v>
      </c>
      <c r="D60" s="25">
        <f>D56</f>
        <v>0</v>
      </c>
    </row>
    <row r="61" spans="1:5" x14ac:dyDescent="0.25">
      <c r="A61" s="156"/>
      <c r="B61" s="135"/>
      <c r="C61" s="303"/>
      <c r="D61" s="303"/>
    </row>
    <row r="62" spans="1:5" ht="30" x14ac:dyDescent="0.25">
      <c r="A62" s="12" t="s">
        <v>978</v>
      </c>
      <c r="B62" s="135"/>
      <c r="C62" s="131">
        <f>IF(C23=0,0,C58*C28/C23)</f>
        <v>0</v>
      </c>
      <c r="D62" s="131">
        <f>IF(D23=0,0,D58*D28/D23)</f>
        <v>0</v>
      </c>
    </row>
    <row r="63" spans="1:5" ht="15.75" thickBot="1" x14ac:dyDescent="0.3">
      <c r="A63" s="141"/>
      <c r="B63" s="142"/>
      <c r="C63" s="143"/>
      <c r="D63" s="143"/>
    </row>
    <row r="64" spans="1:5" x14ac:dyDescent="0.25">
      <c r="A64" s="110"/>
      <c r="B64" s="144"/>
      <c r="C64" s="155"/>
      <c r="D64" s="155"/>
    </row>
    <row r="65" spans="1:4" ht="30" x14ac:dyDescent="0.25">
      <c r="A65" s="156" t="s">
        <v>960</v>
      </c>
      <c r="B65" s="33"/>
      <c r="C65" s="23">
        <f>C28</f>
        <v>0</v>
      </c>
      <c r="D65" s="137">
        <f>D28</f>
        <v>0</v>
      </c>
    </row>
    <row r="66" spans="1:4" ht="30" x14ac:dyDescent="0.25">
      <c r="A66" s="156" t="s">
        <v>961</v>
      </c>
      <c r="B66" s="33"/>
      <c r="C66" s="25">
        <f>-C62</f>
        <v>0</v>
      </c>
      <c r="D66" s="25">
        <f>-D62</f>
        <v>0</v>
      </c>
    </row>
    <row r="67" spans="1:4" ht="18.75" customHeight="1" x14ac:dyDescent="0.25">
      <c r="A67" s="1" t="s">
        <v>373</v>
      </c>
      <c r="B67" s="135"/>
      <c r="C67" s="22">
        <f>SUM(C65:C66)</f>
        <v>0</v>
      </c>
      <c r="D67" s="22">
        <f>SUM(D65:D66)</f>
        <v>0</v>
      </c>
    </row>
    <row r="68" spans="1:4" ht="18.75" customHeight="1" x14ac:dyDescent="0.25">
      <c r="A68" s="1" t="s">
        <v>683</v>
      </c>
      <c r="B68" s="33"/>
      <c r="C68" s="22">
        <f>IF(D69&gt;0,0,D69)</f>
        <v>0</v>
      </c>
      <c r="D68" s="145">
        <v>0</v>
      </c>
    </row>
    <row r="69" spans="1:4" ht="30.75" thickBot="1" x14ac:dyDescent="0.3">
      <c r="A69" s="12" t="s">
        <v>684</v>
      </c>
      <c r="B69" s="33"/>
      <c r="C69" s="140">
        <f>SUM(C67:C68)</f>
        <v>0</v>
      </c>
      <c r="D69" s="140">
        <f>SUM(D67:D68)</f>
        <v>0</v>
      </c>
    </row>
    <row r="70" spans="1:4" x14ac:dyDescent="0.25">
      <c r="C70" s="131"/>
      <c r="D70" s="131"/>
    </row>
    <row r="71" spans="1:4" x14ac:dyDescent="0.25">
      <c r="A71" s="1" t="s">
        <v>821</v>
      </c>
      <c r="B71" s="157">
        <v>0.27</v>
      </c>
      <c r="C71" s="22">
        <f>ROUND(IF(C69&lt;0,0,C69*B71),0)</f>
        <v>0</v>
      </c>
      <c r="D71" s="22">
        <f>ROUND(IF(D69&lt;0,0,D69*B71),0)</f>
        <v>0</v>
      </c>
    </row>
    <row r="73" spans="1:4" ht="18.75" customHeight="1" x14ac:dyDescent="0.25">
      <c r="A73" s="7" t="s">
        <v>820</v>
      </c>
      <c r="B73" s="135"/>
      <c r="C73" s="145">
        <v>0</v>
      </c>
      <c r="D73" s="145">
        <v>0</v>
      </c>
    </row>
    <row r="75" spans="1:4" x14ac:dyDescent="0.25">
      <c r="A75" s="1" t="s">
        <v>822</v>
      </c>
      <c r="C75" s="220">
        <f>C71+C73</f>
        <v>0</v>
      </c>
      <c r="D75" s="220">
        <f>D71+D73</f>
        <v>0</v>
      </c>
    </row>
  </sheetData>
  <sheetProtection algorithmName="SHA-512" hashValue="0k6MhQPvki6eHxPjLfapkzlDOvHLnAA4X9Bnmf8CST14te9/l58tOP6svM97pTH7DG31nd4qx8rF/V9NewP2sQ==" saltValue="nGUAnbZhfVWzqAiWp7lAQg==" spinCount="100000" sheet="1" formatCells="0" formatColumns="0" formatRows="0"/>
  <mergeCells count="3">
    <mergeCell ref="A1:D1"/>
    <mergeCell ref="A3:D3"/>
    <mergeCell ref="A21:D21"/>
  </mergeCells>
  <printOptions horizontalCentered="1"/>
  <pageMargins left="0.43307086614173229" right="0.43307086614173229" top="0.74803149606299213" bottom="0.74803149606299213" header="0.31496062992125984" footer="0.31496062992125984"/>
  <pageSetup paperSize="9" scale="90" fitToHeight="0" orientation="portrait" r:id="rId1"/>
  <headerFooter>
    <oddFooter>&amp;C&amp;A&amp;R&amp;P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FF00"/>
    <pageSetUpPr fitToPage="1"/>
  </sheetPr>
  <dimension ref="A1:B100"/>
  <sheetViews>
    <sheetView workbookViewId="0">
      <pane ySplit="3" topLeftCell="A10" activePane="bottomLeft" state="frozen"/>
      <selection activeCell="A4" sqref="A4:E4"/>
      <selection pane="bottomLeft" activeCell="B23" sqref="B23"/>
    </sheetView>
  </sheetViews>
  <sheetFormatPr defaultRowHeight="15" x14ac:dyDescent="0.25"/>
  <cols>
    <col min="1" max="1" width="3.5703125" bestFit="1" customWidth="1"/>
    <col min="2" max="2" width="93.140625" customWidth="1"/>
  </cols>
  <sheetData>
    <row r="1" spans="1:2" ht="15.75" x14ac:dyDescent="0.25">
      <c r="A1" s="297" t="str">
        <f>"CONGREGATION (GEMEENTE): "&amp;INSETTE!B3</f>
        <v>CONGREGATION (GEMEENTE): gemeente</v>
      </c>
      <c r="B1" s="297"/>
    </row>
    <row r="3" spans="1:2" x14ac:dyDescent="0.25">
      <c r="A3" s="294" t="s">
        <v>472</v>
      </c>
      <c r="B3" s="294"/>
    </row>
    <row r="4" spans="1:2" x14ac:dyDescent="0.25">
      <c r="A4" s="110"/>
      <c r="B4" s="110"/>
    </row>
    <row r="5" spans="1:2" x14ac:dyDescent="0.25">
      <c r="A5" s="211" t="s">
        <v>4</v>
      </c>
      <c r="B5" s="108" t="s">
        <v>474</v>
      </c>
    </row>
    <row r="6" spans="1:2" x14ac:dyDescent="0.25">
      <c r="A6" s="211"/>
      <c r="B6" s="110" t="s">
        <v>477</v>
      </c>
    </row>
    <row r="7" spans="1:2" x14ac:dyDescent="0.25">
      <c r="A7" s="211"/>
      <c r="B7" s="110" t="s">
        <v>478</v>
      </c>
    </row>
    <row r="8" spans="1:2" x14ac:dyDescent="0.25">
      <c r="A8" s="110"/>
      <c r="B8" s="212" t="s">
        <v>515</v>
      </c>
    </row>
    <row r="9" spans="1:2" x14ac:dyDescent="0.25">
      <c r="A9" s="110"/>
      <c r="B9" s="212" t="s">
        <v>479</v>
      </c>
    </row>
    <row r="10" spans="1:2" x14ac:dyDescent="0.25">
      <c r="A10" s="110"/>
      <c r="B10" s="110"/>
    </row>
    <row r="11" spans="1:2" x14ac:dyDescent="0.25">
      <c r="A11" s="211" t="s">
        <v>5</v>
      </c>
      <c r="B11" s="108" t="s">
        <v>473</v>
      </c>
    </row>
    <row r="12" spans="1:2" x14ac:dyDescent="0.25">
      <c r="A12" s="211"/>
      <c r="B12" s="110" t="s">
        <v>480</v>
      </c>
    </row>
    <row r="13" spans="1:2" x14ac:dyDescent="0.25">
      <c r="A13" s="211"/>
      <c r="B13" s="110" t="s">
        <v>481</v>
      </c>
    </row>
    <row r="14" spans="1:2" x14ac:dyDescent="0.25">
      <c r="A14" s="211"/>
      <c r="B14" s="110" t="s">
        <v>482</v>
      </c>
    </row>
    <row r="15" spans="1:2" x14ac:dyDescent="0.25">
      <c r="A15" s="110"/>
      <c r="B15" s="212" t="s">
        <v>483</v>
      </c>
    </row>
    <row r="16" spans="1:2" x14ac:dyDescent="0.25">
      <c r="A16" s="110"/>
      <c r="B16" s="212" t="s">
        <v>484</v>
      </c>
    </row>
    <row r="17" spans="1:2" x14ac:dyDescent="0.25">
      <c r="A17" s="110"/>
      <c r="B17" s="212" t="s">
        <v>485</v>
      </c>
    </row>
    <row r="18" spans="1:2" x14ac:dyDescent="0.25">
      <c r="A18" s="110"/>
      <c r="B18" s="212" t="s">
        <v>486</v>
      </c>
    </row>
    <row r="19" spans="1:2" x14ac:dyDescent="0.25">
      <c r="A19" s="110"/>
      <c r="B19" s="110"/>
    </row>
    <row r="20" spans="1:2" x14ac:dyDescent="0.25">
      <c r="A20" s="211" t="s">
        <v>53</v>
      </c>
      <c r="B20" s="252" t="s">
        <v>946</v>
      </c>
    </row>
    <row r="21" spans="1:2" x14ac:dyDescent="0.25">
      <c r="A21" s="110"/>
      <c r="B21" s="110" t="s">
        <v>487</v>
      </c>
    </row>
    <row r="22" spans="1:2" x14ac:dyDescent="0.25">
      <c r="A22" s="213"/>
      <c r="B22" s="110" t="s">
        <v>488</v>
      </c>
    </row>
    <row r="23" spans="1:2" x14ac:dyDescent="0.25">
      <c r="A23" s="110"/>
      <c r="B23" s="212" t="s">
        <v>516</v>
      </c>
    </row>
    <row r="24" spans="1:2" x14ac:dyDescent="0.25">
      <c r="A24" s="110"/>
      <c r="B24" s="214" t="s">
        <v>517</v>
      </c>
    </row>
    <row r="25" spans="1:2" x14ac:dyDescent="0.25">
      <c r="A25" s="110"/>
      <c r="B25" s="110"/>
    </row>
    <row r="26" spans="1:2" x14ac:dyDescent="0.25">
      <c r="A26" s="211" t="s">
        <v>54</v>
      </c>
      <c r="B26" s="108" t="s">
        <v>92</v>
      </c>
    </row>
    <row r="27" spans="1:2" x14ac:dyDescent="0.25">
      <c r="A27" s="110"/>
      <c r="B27" s="110" t="s">
        <v>489</v>
      </c>
    </row>
    <row r="28" spans="1:2" x14ac:dyDescent="0.25">
      <c r="A28" s="110"/>
      <c r="B28" s="110" t="s">
        <v>490</v>
      </c>
    </row>
    <row r="29" spans="1:2" x14ac:dyDescent="0.25">
      <c r="A29" s="110"/>
      <c r="B29" s="212" t="s">
        <v>491</v>
      </c>
    </row>
    <row r="30" spans="1:2" x14ac:dyDescent="0.25">
      <c r="A30" s="110"/>
      <c r="B30" s="212" t="s">
        <v>492</v>
      </c>
    </row>
    <row r="31" spans="1:2" x14ac:dyDescent="0.25">
      <c r="A31" s="110"/>
      <c r="B31" s="110"/>
    </row>
    <row r="32" spans="1:2" x14ac:dyDescent="0.25">
      <c r="A32" s="211" t="s">
        <v>69</v>
      </c>
      <c r="B32" s="108" t="s">
        <v>124</v>
      </c>
    </row>
    <row r="33" spans="1:2" x14ac:dyDescent="0.25">
      <c r="A33" s="110"/>
      <c r="B33" s="110" t="s">
        <v>476</v>
      </c>
    </row>
    <row r="34" spans="1:2" x14ac:dyDescent="0.25">
      <c r="A34" s="110"/>
      <c r="B34" s="212" t="s">
        <v>475</v>
      </c>
    </row>
    <row r="35" spans="1:2" x14ac:dyDescent="0.25">
      <c r="A35" s="110"/>
      <c r="B35" s="110"/>
    </row>
    <row r="36" spans="1:2" x14ac:dyDescent="0.25">
      <c r="A36" s="211" t="s">
        <v>70</v>
      </c>
      <c r="B36" s="108" t="s">
        <v>947</v>
      </c>
    </row>
    <row r="37" spans="1:2" x14ac:dyDescent="0.25">
      <c r="A37" s="110"/>
      <c r="B37" s="110" t="s">
        <v>494</v>
      </c>
    </row>
    <row r="38" spans="1:2" x14ac:dyDescent="0.25">
      <c r="A38" s="110"/>
      <c r="B38" s="110" t="s">
        <v>495</v>
      </c>
    </row>
    <row r="39" spans="1:2" x14ac:dyDescent="0.25">
      <c r="A39" s="110"/>
      <c r="B39" s="110" t="s">
        <v>496</v>
      </c>
    </row>
    <row r="40" spans="1:2" x14ac:dyDescent="0.25">
      <c r="A40" s="110"/>
      <c r="B40" s="110" t="s">
        <v>497</v>
      </c>
    </row>
    <row r="41" spans="1:2" x14ac:dyDescent="0.25">
      <c r="A41" s="110"/>
      <c r="B41" s="110" t="s">
        <v>498</v>
      </c>
    </row>
    <row r="42" spans="1:2" x14ac:dyDescent="0.25">
      <c r="A42" s="110"/>
      <c r="B42" s="212" t="s">
        <v>518</v>
      </c>
    </row>
    <row r="43" spans="1:2" x14ac:dyDescent="0.25">
      <c r="A43" s="110"/>
      <c r="B43" s="212" t="s">
        <v>519</v>
      </c>
    </row>
    <row r="44" spans="1:2" x14ac:dyDescent="0.25">
      <c r="A44" s="110"/>
      <c r="B44" s="212" t="s">
        <v>493</v>
      </c>
    </row>
    <row r="45" spans="1:2" x14ac:dyDescent="0.25">
      <c r="A45" s="110"/>
      <c r="B45" s="212" t="s">
        <v>520</v>
      </c>
    </row>
    <row r="46" spans="1:2" x14ac:dyDescent="0.25">
      <c r="A46" s="110"/>
      <c r="B46" s="212" t="s">
        <v>521</v>
      </c>
    </row>
    <row r="47" spans="1:2" x14ac:dyDescent="0.25">
      <c r="A47" s="110"/>
      <c r="B47" s="110"/>
    </row>
    <row r="48" spans="1:2" x14ac:dyDescent="0.25">
      <c r="A48" s="211" t="s">
        <v>95</v>
      </c>
      <c r="B48" s="108" t="s">
        <v>948</v>
      </c>
    </row>
    <row r="49" spans="1:2" x14ac:dyDescent="0.25">
      <c r="A49" s="110"/>
      <c r="B49" s="110" t="s">
        <v>499</v>
      </c>
    </row>
    <row r="50" spans="1:2" x14ac:dyDescent="0.25">
      <c r="A50" s="110"/>
      <c r="B50" s="110" t="s">
        <v>524</v>
      </c>
    </row>
    <row r="51" spans="1:2" x14ac:dyDescent="0.25">
      <c r="A51" s="110"/>
      <c r="B51" s="212" t="s">
        <v>522</v>
      </c>
    </row>
    <row r="52" spans="1:2" x14ac:dyDescent="0.25">
      <c r="A52" s="110"/>
      <c r="B52" s="212" t="s">
        <v>523</v>
      </c>
    </row>
    <row r="53" spans="1:2" x14ac:dyDescent="0.25">
      <c r="A53" s="110"/>
      <c r="B53" s="110"/>
    </row>
    <row r="54" spans="1:2" x14ac:dyDescent="0.25">
      <c r="A54" s="110"/>
      <c r="B54" s="110"/>
    </row>
    <row r="55" spans="1:2" x14ac:dyDescent="0.25">
      <c r="A55" s="110"/>
      <c r="B55" s="110"/>
    </row>
    <row r="56" spans="1:2" x14ac:dyDescent="0.25">
      <c r="A56" s="110"/>
      <c r="B56" s="110"/>
    </row>
    <row r="57" spans="1:2" x14ac:dyDescent="0.25">
      <c r="A57" s="110"/>
      <c r="B57" s="110"/>
    </row>
    <row r="58" spans="1:2" x14ac:dyDescent="0.25">
      <c r="A58" s="110"/>
      <c r="B58" s="110"/>
    </row>
    <row r="59" spans="1:2" x14ac:dyDescent="0.25">
      <c r="A59" s="110"/>
      <c r="B59" s="110"/>
    </row>
    <row r="60" spans="1:2" x14ac:dyDescent="0.25">
      <c r="A60" s="110"/>
      <c r="B60" s="110"/>
    </row>
    <row r="61" spans="1:2" x14ac:dyDescent="0.25">
      <c r="A61" s="110"/>
      <c r="B61" s="110"/>
    </row>
    <row r="62" spans="1:2" x14ac:dyDescent="0.25">
      <c r="A62" s="110"/>
      <c r="B62" s="110"/>
    </row>
    <row r="63" spans="1:2" x14ac:dyDescent="0.25">
      <c r="A63" s="110"/>
      <c r="B63" s="110"/>
    </row>
    <row r="64" spans="1:2" x14ac:dyDescent="0.25">
      <c r="A64" s="110"/>
      <c r="B64" s="110"/>
    </row>
    <row r="65" spans="1:2" x14ac:dyDescent="0.25">
      <c r="A65" s="110"/>
      <c r="B65" s="110"/>
    </row>
    <row r="66" spans="1:2" x14ac:dyDescent="0.25">
      <c r="A66" s="110"/>
      <c r="B66" s="110"/>
    </row>
    <row r="67" spans="1:2" x14ac:dyDescent="0.25">
      <c r="A67" s="110"/>
      <c r="B67" s="110"/>
    </row>
    <row r="68" spans="1:2" x14ac:dyDescent="0.25">
      <c r="A68" s="110"/>
      <c r="B68" s="110"/>
    </row>
    <row r="69" spans="1:2" x14ac:dyDescent="0.25">
      <c r="A69" s="110"/>
      <c r="B69" s="110"/>
    </row>
    <row r="70" spans="1:2" x14ac:dyDescent="0.25">
      <c r="A70" s="110"/>
      <c r="B70" s="110"/>
    </row>
    <row r="71" spans="1:2" x14ac:dyDescent="0.25">
      <c r="A71" s="110"/>
      <c r="B71" s="110"/>
    </row>
    <row r="72" spans="1:2" x14ac:dyDescent="0.25">
      <c r="A72" s="110"/>
      <c r="B72" s="110"/>
    </row>
    <row r="73" spans="1:2" x14ac:dyDescent="0.25">
      <c r="A73" s="110"/>
      <c r="B73" s="110"/>
    </row>
    <row r="74" spans="1:2" x14ac:dyDescent="0.25">
      <c r="A74" s="110"/>
      <c r="B74" s="110"/>
    </row>
    <row r="75" spans="1:2" x14ac:dyDescent="0.25">
      <c r="A75" s="110"/>
      <c r="B75" s="110"/>
    </row>
    <row r="76" spans="1:2" x14ac:dyDescent="0.25">
      <c r="A76" s="110"/>
      <c r="B76" s="110"/>
    </row>
    <row r="77" spans="1:2" x14ac:dyDescent="0.25">
      <c r="A77" s="110"/>
      <c r="B77" s="110"/>
    </row>
    <row r="78" spans="1:2" x14ac:dyDescent="0.25">
      <c r="A78" s="110"/>
      <c r="B78" s="110"/>
    </row>
    <row r="79" spans="1:2" x14ac:dyDescent="0.25">
      <c r="A79" s="110"/>
      <c r="B79" s="110"/>
    </row>
    <row r="80" spans="1:2" x14ac:dyDescent="0.25">
      <c r="A80" s="110"/>
      <c r="B80" s="110"/>
    </row>
    <row r="81" spans="1:2" x14ac:dyDescent="0.25">
      <c r="A81" s="110"/>
      <c r="B81" s="110"/>
    </row>
    <row r="82" spans="1:2" x14ac:dyDescent="0.25">
      <c r="A82" s="110"/>
      <c r="B82" s="110"/>
    </row>
    <row r="83" spans="1:2" x14ac:dyDescent="0.25">
      <c r="A83" s="110"/>
      <c r="B83" s="110"/>
    </row>
    <row r="84" spans="1:2" x14ac:dyDescent="0.25">
      <c r="A84" s="110"/>
      <c r="B84" s="110"/>
    </row>
    <row r="85" spans="1:2" x14ac:dyDescent="0.25">
      <c r="A85" s="110"/>
      <c r="B85" s="110"/>
    </row>
    <row r="86" spans="1:2" x14ac:dyDescent="0.25">
      <c r="A86" s="110"/>
      <c r="B86" s="110"/>
    </row>
    <row r="87" spans="1:2" x14ac:dyDescent="0.25">
      <c r="A87" s="110"/>
      <c r="B87" s="110"/>
    </row>
    <row r="88" spans="1:2" x14ac:dyDescent="0.25">
      <c r="A88" s="110"/>
      <c r="B88" s="110"/>
    </row>
    <row r="89" spans="1:2" x14ac:dyDescent="0.25">
      <c r="A89" s="110"/>
      <c r="B89" s="110"/>
    </row>
    <row r="90" spans="1:2" x14ac:dyDescent="0.25">
      <c r="A90" s="110"/>
      <c r="B90" s="110"/>
    </row>
    <row r="91" spans="1:2" x14ac:dyDescent="0.25">
      <c r="A91" s="110"/>
      <c r="B91" s="110"/>
    </row>
    <row r="92" spans="1:2" x14ac:dyDescent="0.25">
      <c r="A92" s="110"/>
      <c r="B92" s="110"/>
    </row>
    <row r="93" spans="1:2" x14ac:dyDescent="0.25">
      <c r="A93" s="110"/>
      <c r="B93" s="110"/>
    </row>
    <row r="94" spans="1:2" x14ac:dyDescent="0.25">
      <c r="A94" s="110"/>
      <c r="B94" s="110"/>
    </row>
    <row r="95" spans="1:2" x14ac:dyDescent="0.25">
      <c r="A95" s="110"/>
      <c r="B95" s="110"/>
    </row>
    <row r="96" spans="1:2" x14ac:dyDescent="0.25">
      <c r="A96" s="110"/>
      <c r="B96" s="110"/>
    </row>
    <row r="97" spans="1:2" x14ac:dyDescent="0.25">
      <c r="A97" s="110"/>
      <c r="B97" s="110"/>
    </row>
    <row r="98" spans="1:2" x14ac:dyDescent="0.25">
      <c r="A98" s="110"/>
      <c r="B98" s="110"/>
    </row>
    <row r="99" spans="1:2" x14ac:dyDescent="0.25">
      <c r="A99" s="110"/>
      <c r="B99" s="110"/>
    </row>
    <row r="100" spans="1:2" x14ac:dyDescent="0.25">
      <c r="A100" s="110"/>
      <c r="B100" s="110"/>
    </row>
  </sheetData>
  <sheetProtection algorithmName="SHA-512" hashValue="3HJ/duqx0qt9nSEgTvlHds3FSIhv4NveOa+hXuWlrCdfgW6spALQvir72HqZfrLx6lcy2pK3+9JyzTSwM2yjtA==" saltValue="Fsd0J4/jbtUKD0YanXGOew==" spinCount="100000" sheet="1" objects="1" scenarios="1" formatCells="0" formatColumns="0" formatRows="0" insertRows="0"/>
  <mergeCells count="2">
    <mergeCell ref="A1:B1"/>
    <mergeCell ref="A3:B3"/>
  </mergeCells>
  <pageMargins left="0.51181102362204722" right="0.11811023622047245" top="0.55118110236220474" bottom="0.55118110236220474" header="0.31496062992125984" footer="0.31496062992125984"/>
  <pageSetup paperSize="9" scale="99" fitToHeight="0" orientation="portrait" r:id="rId1"/>
  <headerFooter>
    <oddFooter>&amp;C&amp;"-,Bold"&amp;A&amp;R&amp;"-,Bold"&amp;P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F968-EFDF-466A-BC8E-1BB64FFC977E}">
  <sheetPr codeName="Sheet30">
    <tabColor theme="5" tint="-0.249977111117893"/>
    <pageSetUpPr fitToPage="1"/>
  </sheetPr>
  <dimension ref="A1:D46"/>
  <sheetViews>
    <sheetView zoomScaleNormal="100" workbookViewId="0">
      <pane ySplit="6" topLeftCell="A7" activePane="bottomLeft" state="frozen"/>
      <selection pane="bottomLeft" activeCell="A6" sqref="A6"/>
    </sheetView>
  </sheetViews>
  <sheetFormatPr defaultRowHeight="15" x14ac:dyDescent="0.25"/>
  <cols>
    <col min="1" max="1" width="66" customWidth="1"/>
    <col min="2" max="2" width="5" bestFit="1" customWidth="1"/>
    <col min="3" max="4" width="14.28515625" customWidth="1"/>
  </cols>
  <sheetData>
    <row r="1" spans="1:4" ht="15.75" x14ac:dyDescent="0.25">
      <c r="A1" s="297" t="str">
        <f>"CONGREGATION (GEMEENTE): "&amp;INSETTE!B3</f>
        <v>CONGREGATION (GEMEENTE): gemeente</v>
      </c>
      <c r="B1" s="297"/>
      <c r="C1" s="297"/>
      <c r="D1" s="297"/>
    </row>
    <row r="2" spans="1:4" ht="5.25" customHeight="1" x14ac:dyDescent="0.25"/>
    <row r="3" spans="1:4" x14ac:dyDescent="0.25">
      <c r="A3" s="294" t="s">
        <v>823</v>
      </c>
      <c r="B3" s="294"/>
      <c r="C3" s="294"/>
      <c r="D3" s="294"/>
    </row>
    <row r="4" spans="1:4" ht="5.25" customHeight="1" x14ac:dyDescent="0.25">
      <c r="A4" s="110"/>
      <c r="B4" s="110"/>
      <c r="C4" s="110"/>
    </row>
    <row r="5" spans="1:4" x14ac:dyDescent="0.25">
      <c r="A5" s="179" t="s">
        <v>951</v>
      </c>
      <c r="B5" s="110"/>
      <c r="C5" s="128">
        <f>INSETTE!B24</f>
        <v>2026</v>
      </c>
      <c r="D5" s="128">
        <f>INSETTE!B22</f>
        <v>2025</v>
      </c>
    </row>
    <row r="6" spans="1:4" x14ac:dyDescent="0.25">
      <c r="C6" s="237" t="s">
        <v>122</v>
      </c>
      <c r="D6" s="237" t="s">
        <v>122</v>
      </c>
    </row>
    <row r="7" spans="1:4" x14ac:dyDescent="0.25">
      <c r="A7" s="1" t="s">
        <v>827</v>
      </c>
      <c r="B7" s="1"/>
      <c r="C7" s="229"/>
      <c r="D7" s="229"/>
    </row>
    <row r="8" spans="1:4" x14ac:dyDescent="0.25">
      <c r="A8" s="225" t="s">
        <v>828</v>
      </c>
      <c r="B8" s="226">
        <v>7910</v>
      </c>
      <c r="C8" s="227">
        <f>'INCOME STATEMENT'!E21</f>
        <v>0</v>
      </c>
      <c r="D8" s="227">
        <f>'INCOME STATEMENT'!F21</f>
        <v>0</v>
      </c>
    </row>
    <row r="9" spans="1:4" x14ac:dyDescent="0.25">
      <c r="A9" s="225" t="s">
        <v>277</v>
      </c>
      <c r="B9" s="226">
        <v>7911</v>
      </c>
      <c r="C9" s="227">
        <f>'INCOME STATEMENT'!E15</f>
        <v>0</v>
      </c>
      <c r="D9" s="227">
        <f>'INCOME STATEMENT'!F15</f>
        <v>0</v>
      </c>
    </row>
    <row r="10" spans="1:4" x14ac:dyDescent="0.25">
      <c r="A10" s="225" t="s">
        <v>829</v>
      </c>
      <c r="B10" s="226">
        <v>7901</v>
      </c>
      <c r="C10" s="236">
        <v>0</v>
      </c>
      <c r="D10" s="236">
        <v>0</v>
      </c>
    </row>
    <row r="11" spans="1:4" x14ac:dyDescent="0.25">
      <c r="A11" s="225" t="s">
        <v>942</v>
      </c>
      <c r="B11" s="226">
        <v>7902</v>
      </c>
      <c r="C11" s="236">
        <v>0</v>
      </c>
      <c r="D11" s="236">
        <v>0</v>
      </c>
    </row>
    <row r="12" spans="1:4" ht="30" x14ac:dyDescent="0.25">
      <c r="A12" s="228" t="s">
        <v>830</v>
      </c>
      <c r="B12" s="226">
        <v>7907</v>
      </c>
      <c r="C12" s="227">
        <f>'INCOME STATEMENT'!E9+'INCOME STATEMENT'!E10</f>
        <v>0</v>
      </c>
      <c r="D12" s="227">
        <f>'INCOME STATEMENT'!F9+'INCOME STATEMENT'!F10</f>
        <v>0</v>
      </c>
    </row>
    <row r="13" spans="1:4" x14ac:dyDescent="0.25">
      <c r="A13" s="225" t="s">
        <v>831</v>
      </c>
      <c r="B13" s="226">
        <v>7906</v>
      </c>
      <c r="C13" s="238">
        <v>0</v>
      </c>
      <c r="D13" s="238">
        <v>0</v>
      </c>
    </row>
    <row r="14" spans="1:4" x14ac:dyDescent="0.25">
      <c r="A14" s="225" t="s">
        <v>832</v>
      </c>
      <c r="B14" s="226">
        <v>7905</v>
      </c>
      <c r="C14" s="238">
        <v>0</v>
      </c>
      <c r="D14" s="238">
        <v>0</v>
      </c>
    </row>
    <row r="15" spans="1:4" ht="30" x14ac:dyDescent="0.25">
      <c r="A15" s="228" t="s">
        <v>833</v>
      </c>
      <c r="B15" s="226">
        <v>7912</v>
      </c>
      <c r="C15" s="227">
        <f>'INCOME STATEMENT'!E25</f>
        <v>0</v>
      </c>
      <c r="D15" s="227">
        <f>'INCOME STATEMENT'!F25</f>
        <v>0</v>
      </c>
    </row>
    <row r="16" spans="1:4" ht="30" x14ac:dyDescent="0.25">
      <c r="A16" s="228" t="s">
        <v>834</v>
      </c>
      <c r="B16" s="226">
        <v>7913</v>
      </c>
      <c r="C16" s="227">
        <f>'INCOME STATEMENT'!E6-'INCOME STATEMENT'!E9-'INCOME STATEMENT'!E10-'INCOME STATEMENT'!E15-'INCOME STATEMENT'!E21</f>
        <v>0</v>
      </c>
      <c r="D16" s="227">
        <f>'INCOME STATEMENT'!F6-'INCOME STATEMENT'!F9-'INCOME STATEMENT'!F10-'INCOME STATEMENT'!F15-'INCOME STATEMENT'!F21</f>
        <v>0</v>
      </c>
    </row>
    <row r="17" spans="1:4" x14ac:dyDescent="0.25">
      <c r="A17" s="225" t="s">
        <v>943</v>
      </c>
      <c r="B17" s="226">
        <v>7920</v>
      </c>
      <c r="C17" s="227">
        <f>'INCOME STATEMENT'!E6</f>
        <v>0</v>
      </c>
      <c r="D17" s="227">
        <f>'INCOME STATEMENT'!F6</f>
        <v>0</v>
      </c>
    </row>
    <row r="18" spans="1:4" x14ac:dyDescent="0.25">
      <c r="A18" s="225" t="s">
        <v>835</v>
      </c>
      <c r="B18" s="226">
        <v>7914</v>
      </c>
      <c r="C18" s="227">
        <f>'INCOME STATEMENT'!E30</f>
        <v>0</v>
      </c>
      <c r="D18" s="227">
        <f>'INCOME STATEMENT'!F30</f>
        <v>0</v>
      </c>
    </row>
    <row r="19" spans="1:4" x14ac:dyDescent="0.25">
      <c r="B19" s="221"/>
      <c r="C19" s="223"/>
      <c r="D19" s="223"/>
    </row>
    <row r="20" spans="1:4" x14ac:dyDescent="0.25">
      <c r="A20" s="1" t="s">
        <v>836</v>
      </c>
      <c r="B20" s="222"/>
      <c r="C20" s="223"/>
      <c r="D20" s="223"/>
    </row>
    <row r="21" spans="1:4" ht="30" x14ac:dyDescent="0.25">
      <c r="A21" s="230" t="s">
        <v>857</v>
      </c>
      <c r="B21" s="231"/>
      <c r="C21" s="239" t="s">
        <v>859</v>
      </c>
      <c r="D21" s="239" t="s">
        <v>859</v>
      </c>
    </row>
    <row r="22" spans="1:4" x14ac:dyDescent="0.25">
      <c r="A22" s="232" t="s">
        <v>858</v>
      </c>
      <c r="B22" s="231"/>
      <c r="C22" s="239" t="s">
        <v>859</v>
      </c>
      <c r="D22" s="239" t="s">
        <v>859</v>
      </c>
    </row>
    <row r="23" spans="1:4" x14ac:dyDescent="0.25">
      <c r="A23" s="232" t="s">
        <v>825</v>
      </c>
      <c r="B23" s="231"/>
      <c r="C23" s="239" t="s">
        <v>860</v>
      </c>
      <c r="D23" s="239" t="s">
        <v>860</v>
      </c>
    </row>
    <row r="24" spans="1:4" ht="45" x14ac:dyDescent="0.25">
      <c r="A24" s="230" t="s">
        <v>861</v>
      </c>
      <c r="B24" s="231"/>
      <c r="C24" s="239" t="s">
        <v>859</v>
      </c>
      <c r="D24" s="239" t="s">
        <v>859</v>
      </c>
    </row>
    <row r="25" spans="1:4" x14ac:dyDescent="0.25">
      <c r="A25" s="232" t="s">
        <v>862</v>
      </c>
      <c r="B25" s="231"/>
      <c r="C25" s="239" t="s">
        <v>859</v>
      </c>
      <c r="D25" s="239" t="s">
        <v>859</v>
      </c>
    </row>
    <row r="26" spans="1:4" x14ac:dyDescent="0.25">
      <c r="A26" s="232" t="s">
        <v>944</v>
      </c>
      <c r="B26" s="233"/>
      <c r="C26" s="227">
        <f>'STAFF COSTS WS'!C6</f>
        <v>0</v>
      </c>
      <c r="D26" s="227">
        <f>'STAFF COSTS WS'!D6</f>
        <v>0</v>
      </c>
    </row>
    <row r="27" spans="1:4" x14ac:dyDescent="0.25">
      <c r="A27" s="232" t="s">
        <v>945</v>
      </c>
      <c r="B27" s="233"/>
      <c r="C27" s="227">
        <f>'STAFF COSTS WS'!C24</f>
        <v>0</v>
      </c>
      <c r="D27" s="227">
        <f>'STAFF COSTS WS'!D24</f>
        <v>0</v>
      </c>
    </row>
    <row r="28" spans="1:4" x14ac:dyDescent="0.25">
      <c r="B28" s="221"/>
      <c r="C28" s="223"/>
      <c r="D28" s="223"/>
    </row>
    <row r="29" spans="1:4" x14ac:dyDescent="0.25">
      <c r="A29" s="1" t="s">
        <v>824</v>
      </c>
      <c r="B29" s="221"/>
      <c r="C29" s="223"/>
      <c r="D29" s="223"/>
    </row>
    <row r="30" spans="1:4" ht="30" x14ac:dyDescent="0.25">
      <c r="A30" s="228" t="s">
        <v>837</v>
      </c>
      <c r="B30" s="234">
        <v>7915</v>
      </c>
      <c r="C30" s="227">
        <f>'INCOME STATEMENT'!E20</f>
        <v>0</v>
      </c>
      <c r="D30" s="227">
        <f>'INCOME STATEMENT'!F20</f>
        <v>0</v>
      </c>
    </row>
    <row r="31" spans="1:4" x14ac:dyDescent="0.25">
      <c r="A31" s="225" t="s">
        <v>838</v>
      </c>
      <c r="B31" s="234">
        <v>7921</v>
      </c>
      <c r="C31" s="227">
        <f>MAX(200000,('INCOME STATEMENT'!E6*5%))</f>
        <v>200000</v>
      </c>
      <c r="D31" s="227">
        <f>MAX(200000,('INCOME STATEMENT'!F6*5%))</f>
        <v>200000</v>
      </c>
    </row>
    <row r="32" spans="1:4" ht="45" x14ac:dyDescent="0.25">
      <c r="A32" s="228" t="s">
        <v>839</v>
      </c>
      <c r="B32" s="234">
        <v>7916</v>
      </c>
      <c r="C32" s="238">
        <v>0</v>
      </c>
      <c r="D32" s="238">
        <v>0</v>
      </c>
    </row>
    <row r="33" spans="1:4" ht="45" x14ac:dyDescent="0.25">
      <c r="A33" s="228" t="s">
        <v>840</v>
      </c>
      <c r="B33" s="234">
        <v>7917</v>
      </c>
      <c r="C33" s="238">
        <v>0</v>
      </c>
      <c r="D33" s="238">
        <v>0</v>
      </c>
    </row>
    <row r="34" spans="1:4" ht="30" x14ac:dyDescent="0.25">
      <c r="A34" s="228" t="s">
        <v>864</v>
      </c>
      <c r="B34" s="234">
        <v>7918</v>
      </c>
      <c r="C34" s="238">
        <v>0</v>
      </c>
      <c r="D34" s="238">
        <v>0</v>
      </c>
    </row>
    <row r="35" spans="1:4" ht="45" x14ac:dyDescent="0.25">
      <c r="A35" s="228" t="s">
        <v>865</v>
      </c>
      <c r="B35" s="234">
        <v>7919</v>
      </c>
      <c r="C35" s="238">
        <v>0</v>
      </c>
      <c r="D35" s="238">
        <v>0</v>
      </c>
    </row>
    <row r="36" spans="1:4" x14ac:dyDescent="0.25">
      <c r="B36" s="221"/>
      <c r="C36" s="223"/>
      <c r="D36" s="223"/>
    </row>
    <row r="37" spans="1:4" x14ac:dyDescent="0.25">
      <c r="A37" s="1" t="s">
        <v>826</v>
      </c>
      <c r="B37" s="221"/>
      <c r="C37" s="223"/>
      <c r="D37" s="223"/>
    </row>
    <row r="38" spans="1:4" ht="30" x14ac:dyDescent="0.25">
      <c r="A38" s="230" t="s">
        <v>867</v>
      </c>
      <c r="B38" s="235"/>
      <c r="C38" s="238">
        <v>0</v>
      </c>
      <c r="D38" s="238">
        <v>0</v>
      </c>
    </row>
    <row r="39" spans="1:4" ht="45" x14ac:dyDescent="0.25">
      <c r="A39" s="230" t="s">
        <v>866</v>
      </c>
      <c r="B39" s="235"/>
      <c r="C39" s="238">
        <v>0</v>
      </c>
      <c r="D39" s="238">
        <v>0</v>
      </c>
    </row>
    <row r="40" spans="1:4" x14ac:dyDescent="0.25">
      <c r="B40" s="221"/>
      <c r="C40" s="221"/>
      <c r="D40" s="221"/>
    </row>
    <row r="41" spans="1:4" x14ac:dyDescent="0.25">
      <c r="A41" s="1" t="s">
        <v>863</v>
      </c>
      <c r="B41" s="221"/>
      <c r="C41" s="221"/>
      <c r="D41" s="221"/>
    </row>
    <row r="42" spans="1:4" ht="30" x14ac:dyDescent="0.25">
      <c r="A42" s="230" t="s">
        <v>868</v>
      </c>
      <c r="B42" s="235"/>
      <c r="C42" s="238">
        <v>0</v>
      </c>
      <c r="D42" s="238">
        <v>0</v>
      </c>
    </row>
    <row r="43" spans="1:4" ht="45" x14ac:dyDescent="0.25">
      <c r="A43" s="230" t="s">
        <v>869</v>
      </c>
      <c r="B43" s="235"/>
      <c r="C43" s="238">
        <v>0</v>
      </c>
      <c r="D43" s="238">
        <v>0</v>
      </c>
    </row>
    <row r="44" spans="1:4" ht="45" x14ac:dyDescent="0.25">
      <c r="A44" s="230" t="s">
        <v>870</v>
      </c>
      <c r="B44" s="235"/>
      <c r="C44" s="239" t="s">
        <v>859</v>
      </c>
      <c r="D44" s="239" t="s">
        <v>859</v>
      </c>
    </row>
    <row r="45" spans="1:4" ht="75" x14ac:dyDescent="0.25">
      <c r="A45" s="230" t="s">
        <v>871</v>
      </c>
      <c r="B45" s="235"/>
      <c r="C45" s="239" t="s">
        <v>859</v>
      </c>
      <c r="D45" s="239" t="s">
        <v>859</v>
      </c>
    </row>
    <row r="46" spans="1:4" ht="30" x14ac:dyDescent="0.25">
      <c r="A46" s="230" t="s">
        <v>872</v>
      </c>
      <c r="B46" s="235"/>
      <c r="C46" s="239" t="s">
        <v>860</v>
      </c>
      <c r="D46" s="239" t="s">
        <v>860</v>
      </c>
    </row>
  </sheetData>
  <sheetProtection algorithmName="SHA-512" hashValue="q6vbDkVIGUMW8dxcRkkIwXMVAPuimzVcpbJQu16xQhQ3bfza1e+yrELIG1lEr8pcyU4H3xM25ucyYj4IdgM6tg==" saltValue="c+kjy9XB3luBDZY6+056DQ==" spinCount="100000" sheet="1" formatCells="0" formatColumns="0" formatRows="0"/>
  <mergeCells count="2">
    <mergeCell ref="A1:D1"/>
    <mergeCell ref="A3:D3"/>
  </mergeCells>
  <pageMargins left="0.70866141732283472" right="0.70866141732283472" top="0.74803149606299213" bottom="0.74803149606299213" header="0.31496062992125984" footer="0.31496062992125984"/>
  <pageSetup paperSize="9" scale="87" fitToHeight="0" orientation="portrait" horizontalDpi="4294967293" r:id="rId1"/>
  <rowBreaks count="1" manualBreakCount="1">
    <brk id="40"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499984740745262"/>
    <pageSetUpPr fitToPage="1"/>
  </sheetPr>
  <dimension ref="A1:E86"/>
  <sheetViews>
    <sheetView view="pageBreakPreview" zoomScale="110" zoomScaleNormal="100" zoomScaleSheetLayoutView="110" workbookViewId="0">
      <pane ySplit="5" topLeftCell="A6" activePane="bottomLeft" state="frozen"/>
      <selection activeCell="A2" sqref="A2:B2"/>
      <selection pane="bottomLeft" activeCell="B20" sqref="B20"/>
    </sheetView>
  </sheetViews>
  <sheetFormatPr defaultRowHeight="15" x14ac:dyDescent="0.25"/>
  <cols>
    <col min="1" max="1" width="4.140625" bestFit="1" customWidth="1"/>
    <col min="2" max="2" width="51.42578125" customWidth="1"/>
    <col min="3" max="4" width="13" customWidth="1"/>
    <col min="5" max="5" width="3.7109375" customWidth="1"/>
  </cols>
  <sheetData>
    <row r="1" spans="1:5" ht="15.75" x14ac:dyDescent="0.25">
      <c r="A1" s="276" t="str">
        <f>"CONGREGATION (GEMEENTE): "&amp;INSETTE!B3</f>
        <v>CONGREGATION (GEMEENTE): gemeente</v>
      </c>
      <c r="B1" s="276"/>
      <c r="C1" s="276"/>
      <c r="D1" s="276"/>
      <c r="E1" s="15"/>
    </row>
    <row r="2" spans="1:5" ht="6" customHeight="1" x14ac:dyDescent="0.25"/>
    <row r="3" spans="1:5" x14ac:dyDescent="0.25">
      <c r="A3" s="294" t="s">
        <v>645</v>
      </c>
      <c r="B3" s="294"/>
      <c r="C3" s="294"/>
      <c r="D3" s="294"/>
      <c r="E3" s="1"/>
    </row>
    <row r="4" spans="1:5" x14ac:dyDescent="0.25">
      <c r="A4" s="298" t="s">
        <v>745</v>
      </c>
      <c r="B4" s="298"/>
      <c r="C4" s="298"/>
      <c r="D4" s="298"/>
      <c r="E4" s="298"/>
    </row>
    <row r="5" spans="1:5" x14ac:dyDescent="0.25">
      <c r="C5" s="1">
        <f>INSETTE!B24</f>
        <v>2026</v>
      </c>
      <c r="D5" s="1">
        <f>INSETTE!B22</f>
        <v>2025</v>
      </c>
    </row>
    <row r="6" spans="1:5" x14ac:dyDescent="0.25">
      <c r="A6" s="110"/>
      <c r="B6" s="1" t="s">
        <v>781</v>
      </c>
      <c r="C6" s="145">
        <f>C8+C18+C28+C38+C48+C58+C68+C78</f>
        <v>0</v>
      </c>
      <c r="D6" s="145">
        <f>D8+D18+D28+D38+D48+D58+D68+D78</f>
        <v>0</v>
      </c>
      <c r="E6" s="110"/>
    </row>
    <row r="7" spans="1:5" x14ac:dyDescent="0.25">
      <c r="A7" s="108"/>
      <c r="B7" s="108"/>
      <c r="C7" s="145"/>
      <c r="D7" s="145"/>
      <c r="E7" s="110"/>
    </row>
    <row r="8" spans="1:5" x14ac:dyDescent="0.25">
      <c r="A8" s="194"/>
      <c r="B8" s="203" t="s">
        <v>47</v>
      </c>
      <c r="C8" s="206">
        <f>SUM(C10:C14)</f>
        <v>0</v>
      </c>
      <c r="D8" s="206">
        <f>SUM(D10:D14)</f>
        <v>0</v>
      </c>
      <c r="E8" s="189"/>
    </row>
    <row r="9" spans="1:5" x14ac:dyDescent="0.25">
      <c r="A9" s="190"/>
      <c r="B9" s="152" t="s">
        <v>46</v>
      </c>
      <c r="C9" s="204"/>
      <c r="D9" s="204"/>
      <c r="E9" s="191"/>
    </row>
    <row r="10" spans="1:5" x14ac:dyDescent="0.25">
      <c r="A10" s="190"/>
      <c r="B10" t="s">
        <v>42</v>
      </c>
      <c r="C10" s="23">
        <f>D8</f>
        <v>0</v>
      </c>
      <c r="D10" s="146">
        <v>0</v>
      </c>
      <c r="E10" s="191"/>
    </row>
    <row r="11" spans="1:5" x14ac:dyDescent="0.25">
      <c r="A11" s="190"/>
      <c r="B11" t="s">
        <v>43</v>
      </c>
      <c r="C11" s="147">
        <v>0</v>
      </c>
      <c r="D11" s="147">
        <v>0</v>
      </c>
      <c r="E11" s="191"/>
    </row>
    <row r="12" spans="1:5" x14ac:dyDescent="0.25">
      <c r="A12" s="190"/>
      <c r="B12" t="s">
        <v>44</v>
      </c>
      <c r="C12" s="147">
        <v>0</v>
      </c>
      <c r="D12" s="147">
        <v>0</v>
      </c>
      <c r="E12" s="191"/>
    </row>
    <row r="13" spans="1:5" x14ac:dyDescent="0.25">
      <c r="A13" s="190"/>
      <c r="B13" t="s">
        <v>593</v>
      </c>
      <c r="C13" s="147">
        <v>0</v>
      </c>
      <c r="D13" s="147">
        <v>0</v>
      </c>
      <c r="E13" s="191"/>
    </row>
    <row r="14" spans="1:5" x14ac:dyDescent="0.25">
      <c r="A14" s="190"/>
      <c r="B14" t="s">
        <v>45</v>
      </c>
      <c r="C14" s="149">
        <v>0</v>
      </c>
      <c r="D14" s="149">
        <v>0</v>
      </c>
      <c r="E14" s="191"/>
    </row>
    <row r="15" spans="1:5" ht="8.4499999999999993" customHeight="1" x14ac:dyDescent="0.25">
      <c r="A15" s="190"/>
      <c r="B15" s="110"/>
      <c r="C15" s="155"/>
      <c r="D15" s="155"/>
      <c r="E15" s="191"/>
    </row>
    <row r="16" spans="1:5" x14ac:dyDescent="0.25">
      <c r="A16" s="192"/>
      <c r="B16" s="107" t="s">
        <v>52</v>
      </c>
      <c r="C16" s="205">
        <v>0</v>
      </c>
      <c r="D16" s="205">
        <v>0</v>
      </c>
      <c r="E16" s="193"/>
    </row>
    <row r="17" spans="1:5" x14ac:dyDescent="0.25">
      <c r="A17" s="110"/>
      <c r="B17" s="110"/>
      <c r="C17" s="155"/>
      <c r="D17" s="155"/>
      <c r="E17" s="110"/>
    </row>
    <row r="18" spans="1:5" x14ac:dyDescent="0.25">
      <c r="A18" s="194"/>
      <c r="B18" s="203" t="s">
        <v>48</v>
      </c>
      <c r="C18" s="206">
        <f>SUM(C20:C24)</f>
        <v>0</v>
      </c>
      <c r="D18" s="206">
        <f>SUM(D20:D24)</f>
        <v>0</v>
      </c>
      <c r="E18" s="189"/>
    </row>
    <row r="19" spans="1:5" x14ac:dyDescent="0.25">
      <c r="A19" s="190"/>
      <c r="B19" s="152" t="s">
        <v>46</v>
      </c>
      <c r="C19" s="204"/>
      <c r="D19" s="204"/>
      <c r="E19" s="191"/>
    </row>
    <row r="20" spans="1:5" x14ac:dyDescent="0.25">
      <c r="A20" s="190"/>
      <c r="B20" t="s">
        <v>42</v>
      </c>
      <c r="C20" s="23">
        <f>D18</f>
        <v>0</v>
      </c>
      <c r="D20" s="146">
        <v>0</v>
      </c>
      <c r="E20" s="191"/>
    </row>
    <row r="21" spans="1:5" x14ac:dyDescent="0.25">
      <c r="A21" s="190"/>
      <c r="B21" t="s">
        <v>43</v>
      </c>
      <c r="C21" s="147">
        <v>0</v>
      </c>
      <c r="D21" s="147">
        <v>0</v>
      </c>
      <c r="E21" s="191"/>
    </row>
    <row r="22" spans="1:5" x14ac:dyDescent="0.25">
      <c r="A22" s="190"/>
      <c r="B22" t="s">
        <v>44</v>
      </c>
      <c r="C22" s="147">
        <v>0</v>
      </c>
      <c r="D22" s="147">
        <v>0</v>
      </c>
      <c r="E22" s="191"/>
    </row>
    <row r="23" spans="1:5" x14ac:dyDescent="0.25">
      <c r="A23" s="190"/>
      <c r="B23" t="s">
        <v>593</v>
      </c>
      <c r="C23" s="147">
        <v>0</v>
      </c>
      <c r="D23" s="147">
        <v>0</v>
      </c>
      <c r="E23" s="191"/>
    </row>
    <row r="24" spans="1:5" x14ac:dyDescent="0.25">
      <c r="A24" s="190"/>
      <c r="B24" t="s">
        <v>45</v>
      </c>
      <c r="C24" s="149">
        <v>0</v>
      </c>
      <c r="D24" s="149">
        <v>0</v>
      </c>
      <c r="E24" s="191"/>
    </row>
    <row r="25" spans="1:5" ht="8.4499999999999993" customHeight="1" x14ac:dyDescent="0.25">
      <c r="A25" s="190"/>
      <c r="B25" s="110"/>
      <c r="C25" s="155"/>
      <c r="D25" s="155"/>
      <c r="E25" s="191"/>
    </row>
    <row r="26" spans="1:5" x14ac:dyDescent="0.25">
      <c r="A26" s="192"/>
      <c r="B26" s="107" t="s">
        <v>52</v>
      </c>
      <c r="C26" s="205">
        <v>0</v>
      </c>
      <c r="D26" s="205">
        <v>0</v>
      </c>
      <c r="E26" s="193"/>
    </row>
    <row r="27" spans="1:5" x14ac:dyDescent="0.25">
      <c r="A27" s="110"/>
      <c r="B27" s="110"/>
      <c r="C27" s="155"/>
      <c r="D27" s="155"/>
      <c r="E27" s="110"/>
    </row>
    <row r="28" spans="1:5" x14ac:dyDescent="0.25">
      <c r="A28" s="194"/>
      <c r="B28" s="203" t="s">
        <v>49</v>
      </c>
      <c r="C28" s="206">
        <f>SUM(C30:C34)</f>
        <v>0</v>
      </c>
      <c r="D28" s="206">
        <f>SUM(D30:D34)</f>
        <v>0</v>
      </c>
      <c r="E28" s="189"/>
    </row>
    <row r="29" spans="1:5" x14ac:dyDescent="0.25">
      <c r="A29" s="190"/>
      <c r="B29" s="152" t="s">
        <v>46</v>
      </c>
      <c r="C29" s="204"/>
      <c r="D29" s="204"/>
      <c r="E29" s="191"/>
    </row>
    <row r="30" spans="1:5" x14ac:dyDescent="0.25">
      <c r="A30" s="190"/>
      <c r="B30" t="s">
        <v>42</v>
      </c>
      <c r="C30" s="23">
        <f>D28</f>
        <v>0</v>
      </c>
      <c r="D30" s="146">
        <v>0</v>
      </c>
      <c r="E30" s="191"/>
    </row>
    <row r="31" spans="1:5" x14ac:dyDescent="0.25">
      <c r="A31" s="190"/>
      <c r="B31" t="s">
        <v>43</v>
      </c>
      <c r="C31" s="147">
        <v>0</v>
      </c>
      <c r="D31" s="147">
        <v>0</v>
      </c>
      <c r="E31" s="191"/>
    </row>
    <row r="32" spans="1:5" x14ac:dyDescent="0.25">
      <c r="A32" s="190"/>
      <c r="B32" t="s">
        <v>44</v>
      </c>
      <c r="C32" s="147">
        <v>0</v>
      </c>
      <c r="D32" s="147">
        <v>0</v>
      </c>
      <c r="E32" s="191"/>
    </row>
    <row r="33" spans="1:5" x14ac:dyDescent="0.25">
      <c r="A33" s="190"/>
      <c r="B33" t="s">
        <v>593</v>
      </c>
      <c r="C33" s="147">
        <v>0</v>
      </c>
      <c r="D33" s="147">
        <v>0</v>
      </c>
      <c r="E33" s="191"/>
    </row>
    <row r="34" spans="1:5" x14ac:dyDescent="0.25">
      <c r="A34" s="190"/>
      <c r="B34" t="s">
        <v>45</v>
      </c>
      <c r="C34" s="149">
        <v>0</v>
      </c>
      <c r="D34" s="149">
        <v>0</v>
      </c>
      <c r="E34" s="191"/>
    </row>
    <row r="35" spans="1:5" ht="8.4499999999999993" customHeight="1" x14ac:dyDescent="0.25">
      <c r="A35" s="190"/>
      <c r="B35" s="110"/>
      <c r="C35" s="155"/>
      <c r="D35" s="155"/>
      <c r="E35" s="191"/>
    </row>
    <row r="36" spans="1:5" x14ac:dyDescent="0.25">
      <c r="A36" s="192"/>
      <c r="B36" s="107" t="s">
        <v>52</v>
      </c>
      <c r="C36" s="205">
        <v>0</v>
      </c>
      <c r="D36" s="205">
        <v>0</v>
      </c>
      <c r="E36" s="193"/>
    </row>
    <row r="37" spans="1:5" x14ac:dyDescent="0.25">
      <c r="A37" s="110"/>
      <c r="B37" s="110"/>
      <c r="C37" s="155"/>
      <c r="D37" s="155"/>
      <c r="E37" s="110"/>
    </row>
    <row r="38" spans="1:5" x14ac:dyDescent="0.25">
      <c r="A38" s="194"/>
      <c r="B38" s="203" t="s">
        <v>50</v>
      </c>
      <c r="C38" s="206">
        <f>SUM(C40:C44)</f>
        <v>0</v>
      </c>
      <c r="D38" s="206">
        <f>SUM(D40:D44)</f>
        <v>0</v>
      </c>
      <c r="E38" s="189"/>
    </row>
    <row r="39" spans="1:5" x14ac:dyDescent="0.25">
      <c r="A39" s="190"/>
      <c r="B39" s="152" t="s">
        <v>46</v>
      </c>
      <c r="C39" s="204"/>
      <c r="D39" s="204"/>
      <c r="E39" s="191"/>
    </row>
    <row r="40" spans="1:5" x14ac:dyDescent="0.25">
      <c r="A40" s="190"/>
      <c r="B40" t="s">
        <v>42</v>
      </c>
      <c r="C40" s="23">
        <f>D38</f>
        <v>0</v>
      </c>
      <c r="D40" s="146">
        <v>0</v>
      </c>
      <c r="E40" s="191"/>
    </row>
    <row r="41" spans="1:5" x14ac:dyDescent="0.25">
      <c r="A41" s="190"/>
      <c r="B41" t="s">
        <v>43</v>
      </c>
      <c r="C41" s="147">
        <v>0</v>
      </c>
      <c r="D41" s="147">
        <v>0</v>
      </c>
      <c r="E41" s="191"/>
    </row>
    <row r="42" spans="1:5" x14ac:dyDescent="0.25">
      <c r="A42" s="190"/>
      <c r="B42" t="s">
        <v>44</v>
      </c>
      <c r="C42" s="147">
        <v>0</v>
      </c>
      <c r="D42" s="147">
        <v>0</v>
      </c>
      <c r="E42" s="191"/>
    </row>
    <row r="43" spans="1:5" x14ac:dyDescent="0.25">
      <c r="A43" s="190"/>
      <c r="B43" t="s">
        <v>593</v>
      </c>
      <c r="C43" s="147">
        <v>0</v>
      </c>
      <c r="D43" s="147">
        <v>0</v>
      </c>
      <c r="E43" s="191"/>
    </row>
    <row r="44" spans="1:5" x14ac:dyDescent="0.25">
      <c r="A44" s="190"/>
      <c r="B44" t="s">
        <v>45</v>
      </c>
      <c r="C44" s="149">
        <v>0</v>
      </c>
      <c r="D44" s="149">
        <v>0</v>
      </c>
      <c r="E44" s="191"/>
    </row>
    <row r="45" spans="1:5" ht="8.4499999999999993" customHeight="1" x14ac:dyDescent="0.25">
      <c r="A45" s="190"/>
      <c r="B45" s="110"/>
      <c r="C45" s="155"/>
      <c r="D45" s="155"/>
      <c r="E45" s="191"/>
    </row>
    <row r="46" spans="1:5" x14ac:dyDescent="0.25">
      <c r="A46" s="192"/>
      <c r="B46" s="107" t="s">
        <v>52</v>
      </c>
      <c r="C46" s="205">
        <v>0</v>
      </c>
      <c r="D46" s="205">
        <v>0</v>
      </c>
      <c r="E46" s="193"/>
    </row>
    <row r="47" spans="1:5" x14ac:dyDescent="0.25">
      <c r="A47" s="110"/>
      <c r="B47" s="110"/>
      <c r="C47" s="155"/>
      <c r="D47" s="155"/>
      <c r="E47" s="110"/>
    </row>
    <row r="48" spans="1:5" x14ac:dyDescent="0.25">
      <c r="A48" s="194"/>
      <c r="B48" s="203" t="s">
        <v>51</v>
      </c>
      <c r="C48" s="206">
        <f>SUM(C50:C54)</f>
        <v>0</v>
      </c>
      <c r="D48" s="206">
        <f>SUM(D50:D54)</f>
        <v>0</v>
      </c>
      <c r="E48" s="189"/>
    </row>
    <row r="49" spans="1:5" x14ac:dyDescent="0.25">
      <c r="A49" s="190"/>
      <c r="B49" s="152" t="s">
        <v>46</v>
      </c>
      <c r="C49" s="204"/>
      <c r="D49" s="204"/>
      <c r="E49" s="191"/>
    </row>
    <row r="50" spans="1:5" x14ac:dyDescent="0.25">
      <c r="A50" s="190"/>
      <c r="B50" t="s">
        <v>42</v>
      </c>
      <c r="C50" s="23">
        <f>D48</f>
        <v>0</v>
      </c>
      <c r="D50" s="146">
        <v>0</v>
      </c>
      <c r="E50" s="191"/>
    </row>
    <row r="51" spans="1:5" x14ac:dyDescent="0.25">
      <c r="A51" s="190"/>
      <c r="B51" t="s">
        <v>43</v>
      </c>
      <c r="C51" s="147">
        <v>0</v>
      </c>
      <c r="D51" s="147">
        <v>0</v>
      </c>
      <c r="E51" s="191"/>
    </row>
    <row r="52" spans="1:5" x14ac:dyDescent="0.25">
      <c r="A52" s="190"/>
      <c r="B52" t="s">
        <v>44</v>
      </c>
      <c r="C52" s="147">
        <v>0</v>
      </c>
      <c r="D52" s="147">
        <v>0</v>
      </c>
      <c r="E52" s="191"/>
    </row>
    <row r="53" spans="1:5" x14ac:dyDescent="0.25">
      <c r="A53" s="190"/>
      <c r="B53" t="s">
        <v>593</v>
      </c>
      <c r="C53" s="147">
        <v>0</v>
      </c>
      <c r="D53" s="147">
        <v>0</v>
      </c>
      <c r="E53" s="191"/>
    </row>
    <row r="54" spans="1:5" x14ac:dyDescent="0.25">
      <c r="A54" s="190"/>
      <c r="B54" t="s">
        <v>45</v>
      </c>
      <c r="C54" s="149">
        <v>0</v>
      </c>
      <c r="D54" s="149">
        <v>0</v>
      </c>
      <c r="E54" s="191"/>
    </row>
    <row r="55" spans="1:5" ht="8.4499999999999993" customHeight="1" x14ac:dyDescent="0.25">
      <c r="A55" s="190"/>
      <c r="B55" s="110"/>
      <c r="C55" s="155"/>
      <c r="D55" s="155"/>
      <c r="E55" s="191"/>
    </row>
    <row r="56" spans="1:5" x14ac:dyDescent="0.25">
      <c r="A56" s="192"/>
      <c r="B56" s="107" t="s">
        <v>52</v>
      </c>
      <c r="C56" s="205">
        <v>0</v>
      </c>
      <c r="D56" s="205">
        <v>0</v>
      </c>
      <c r="E56" s="193"/>
    </row>
    <row r="57" spans="1:5" x14ac:dyDescent="0.25">
      <c r="A57" s="110"/>
      <c r="B57" s="110"/>
      <c r="C57" s="155"/>
      <c r="D57" s="155"/>
      <c r="E57" s="110"/>
    </row>
    <row r="58" spans="1:5" x14ac:dyDescent="0.25">
      <c r="A58" s="194"/>
      <c r="B58" s="203" t="s">
        <v>514</v>
      </c>
      <c r="C58" s="206">
        <f>SUM(C60:C64)</f>
        <v>0</v>
      </c>
      <c r="D58" s="206">
        <f>SUM(D60:D64)</f>
        <v>0</v>
      </c>
      <c r="E58" s="189"/>
    </row>
    <row r="59" spans="1:5" x14ac:dyDescent="0.25">
      <c r="A59" s="190"/>
      <c r="B59" s="152" t="s">
        <v>46</v>
      </c>
      <c r="C59" s="204"/>
      <c r="D59" s="204"/>
      <c r="E59" s="191"/>
    </row>
    <row r="60" spans="1:5" x14ac:dyDescent="0.25">
      <c r="A60" s="190"/>
      <c r="B60" t="s">
        <v>42</v>
      </c>
      <c r="C60" s="23">
        <f>D58</f>
        <v>0</v>
      </c>
      <c r="D60" s="146">
        <v>0</v>
      </c>
      <c r="E60" s="191"/>
    </row>
    <row r="61" spans="1:5" x14ac:dyDescent="0.25">
      <c r="A61" s="190"/>
      <c r="B61" t="s">
        <v>43</v>
      </c>
      <c r="C61" s="147">
        <v>0</v>
      </c>
      <c r="D61" s="147">
        <v>0</v>
      </c>
      <c r="E61" s="191"/>
    </row>
    <row r="62" spans="1:5" x14ac:dyDescent="0.25">
      <c r="A62" s="190"/>
      <c r="B62" t="s">
        <v>44</v>
      </c>
      <c r="C62" s="147">
        <v>0</v>
      </c>
      <c r="D62" s="147">
        <v>0</v>
      </c>
      <c r="E62" s="191"/>
    </row>
    <row r="63" spans="1:5" x14ac:dyDescent="0.25">
      <c r="A63" s="190"/>
      <c r="B63" t="s">
        <v>593</v>
      </c>
      <c r="C63" s="147">
        <v>0</v>
      </c>
      <c r="D63" s="147">
        <v>0</v>
      </c>
      <c r="E63" s="191"/>
    </row>
    <row r="64" spans="1:5" x14ac:dyDescent="0.25">
      <c r="A64" s="190"/>
      <c r="B64" t="s">
        <v>45</v>
      </c>
      <c r="C64" s="149">
        <v>0</v>
      </c>
      <c r="D64" s="149">
        <v>0</v>
      </c>
      <c r="E64" s="191"/>
    </row>
    <row r="65" spans="1:5" x14ac:dyDescent="0.25">
      <c r="A65" s="190"/>
      <c r="B65" s="110"/>
      <c r="C65" s="155"/>
      <c r="D65" s="155"/>
      <c r="E65" s="191"/>
    </row>
    <row r="66" spans="1:5" x14ac:dyDescent="0.25">
      <c r="A66" s="192"/>
      <c r="B66" s="107" t="s">
        <v>52</v>
      </c>
      <c r="C66" s="205">
        <v>0</v>
      </c>
      <c r="D66" s="205">
        <v>0</v>
      </c>
      <c r="E66" s="193"/>
    </row>
    <row r="67" spans="1:5" x14ac:dyDescent="0.25">
      <c r="A67" s="110"/>
      <c r="B67" s="110"/>
      <c r="C67" s="110"/>
      <c r="D67" s="110"/>
      <c r="E67" s="110"/>
    </row>
    <row r="68" spans="1:5" x14ac:dyDescent="0.25">
      <c r="A68" s="194"/>
      <c r="B68" s="203" t="s">
        <v>646</v>
      </c>
      <c r="C68" s="206">
        <f>SUM(C70:C74)</f>
        <v>0</v>
      </c>
      <c r="D68" s="206">
        <f>SUM(D70:D74)</f>
        <v>0</v>
      </c>
      <c r="E68" s="189"/>
    </row>
    <row r="69" spans="1:5" x14ac:dyDescent="0.25">
      <c r="A69" s="190"/>
      <c r="B69" s="152" t="s">
        <v>46</v>
      </c>
      <c r="C69" s="204"/>
      <c r="D69" s="204"/>
      <c r="E69" s="191"/>
    </row>
    <row r="70" spans="1:5" x14ac:dyDescent="0.25">
      <c r="A70" s="190"/>
      <c r="B70" t="s">
        <v>42</v>
      </c>
      <c r="C70" s="23">
        <f>D68</f>
        <v>0</v>
      </c>
      <c r="D70" s="146">
        <v>0</v>
      </c>
      <c r="E70" s="191"/>
    </row>
    <row r="71" spans="1:5" x14ac:dyDescent="0.25">
      <c r="A71" s="190"/>
      <c r="B71" t="s">
        <v>43</v>
      </c>
      <c r="C71" s="147">
        <v>0</v>
      </c>
      <c r="D71" s="147">
        <v>0</v>
      </c>
      <c r="E71" s="191"/>
    </row>
    <row r="72" spans="1:5" x14ac:dyDescent="0.25">
      <c r="A72" s="190"/>
      <c r="B72" t="s">
        <v>44</v>
      </c>
      <c r="C72" s="147">
        <v>0</v>
      </c>
      <c r="D72" s="147">
        <v>0</v>
      </c>
      <c r="E72" s="191"/>
    </row>
    <row r="73" spans="1:5" x14ac:dyDescent="0.25">
      <c r="A73" s="190"/>
      <c r="B73" t="s">
        <v>593</v>
      </c>
      <c r="C73" s="147">
        <v>0</v>
      </c>
      <c r="D73" s="147">
        <v>0</v>
      </c>
      <c r="E73" s="191"/>
    </row>
    <row r="74" spans="1:5" x14ac:dyDescent="0.25">
      <c r="A74" s="190"/>
      <c r="B74" t="s">
        <v>45</v>
      </c>
      <c r="C74" s="149">
        <v>0</v>
      </c>
      <c r="D74" s="149">
        <v>0</v>
      </c>
      <c r="E74" s="191"/>
    </row>
    <row r="75" spans="1:5" ht="8.4499999999999993" customHeight="1" x14ac:dyDescent="0.25">
      <c r="A75" s="190"/>
      <c r="B75" s="110"/>
      <c r="C75" s="155"/>
      <c r="D75" s="155"/>
      <c r="E75" s="191"/>
    </row>
    <row r="76" spans="1:5" x14ac:dyDescent="0.25">
      <c r="A76" s="192"/>
      <c r="B76" s="107" t="s">
        <v>52</v>
      </c>
      <c r="C76" s="205">
        <v>0</v>
      </c>
      <c r="D76" s="205">
        <v>0</v>
      </c>
      <c r="E76" s="193"/>
    </row>
    <row r="77" spans="1:5" x14ac:dyDescent="0.25">
      <c r="A77" s="110"/>
      <c r="B77" s="110"/>
      <c r="C77" s="155"/>
      <c r="D77" s="155"/>
      <c r="E77" s="110"/>
    </row>
    <row r="78" spans="1:5" x14ac:dyDescent="0.25">
      <c r="A78" s="194"/>
      <c r="B78" s="203" t="s">
        <v>647</v>
      </c>
      <c r="C78" s="206">
        <f>SUM(C80:C84)</f>
        <v>0</v>
      </c>
      <c r="D78" s="206">
        <f>SUM(D80:D84)</f>
        <v>0</v>
      </c>
      <c r="E78" s="189"/>
    </row>
    <row r="79" spans="1:5" x14ac:dyDescent="0.25">
      <c r="A79" s="190"/>
      <c r="B79" s="152" t="s">
        <v>46</v>
      </c>
      <c r="C79" s="204"/>
      <c r="D79" s="204"/>
      <c r="E79" s="191"/>
    </row>
    <row r="80" spans="1:5" x14ac:dyDescent="0.25">
      <c r="A80" s="190"/>
      <c r="B80" t="s">
        <v>42</v>
      </c>
      <c r="C80" s="23">
        <f>D78</f>
        <v>0</v>
      </c>
      <c r="D80" s="146">
        <v>0</v>
      </c>
      <c r="E80" s="191"/>
    </row>
    <row r="81" spans="1:5" x14ac:dyDescent="0.25">
      <c r="A81" s="190"/>
      <c r="B81" t="s">
        <v>43</v>
      </c>
      <c r="C81" s="147">
        <v>0</v>
      </c>
      <c r="D81" s="147">
        <v>0</v>
      </c>
      <c r="E81" s="191"/>
    </row>
    <row r="82" spans="1:5" x14ac:dyDescent="0.25">
      <c r="A82" s="190"/>
      <c r="B82" t="s">
        <v>44</v>
      </c>
      <c r="C82" s="147">
        <v>0</v>
      </c>
      <c r="D82" s="147">
        <v>0</v>
      </c>
      <c r="E82" s="191"/>
    </row>
    <row r="83" spans="1:5" x14ac:dyDescent="0.25">
      <c r="A83" s="190"/>
      <c r="B83" t="s">
        <v>593</v>
      </c>
      <c r="C83" s="147">
        <v>0</v>
      </c>
      <c r="D83" s="147">
        <v>0</v>
      </c>
      <c r="E83" s="191"/>
    </row>
    <row r="84" spans="1:5" x14ac:dyDescent="0.25">
      <c r="A84" s="190"/>
      <c r="B84" t="s">
        <v>45</v>
      </c>
      <c r="C84" s="149">
        <v>0</v>
      </c>
      <c r="D84" s="149">
        <v>0</v>
      </c>
      <c r="E84" s="191"/>
    </row>
    <row r="85" spans="1:5" x14ac:dyDescent="0.25">
      <c r="A85" s="190"/>
      <c r="B85" s="110"/>
      <c r="C85" s="155"/>
      <c r="D85" s="155"/>
      <c r="E85" s="191"/>
    </row>
    <row r="86" spans="1:5" x14ac:dyDescent="0.25">
      <c r="A86" s="192"/>
      <c r="B86" s="107" t="s">
        <v>52</v>
      </c>
      <c r="C86" s="205">
        <v>0</v>
      </c>
      <c r="D86" s="205">
        <v>0</v>
      </c>
      <c r="E86" s="193"/>
    </row>
  </sheetData>
  <sheetProtection algorithmName="SHA-512" hashValue="6gOQ8X0ykB2fcfu/T9+HJZIooCGzlJzVuwGsdO3MoTS1EHO/zdaVGZ0YjrUrs5gGCUY1a0612Uy9Ul7pQAZ86g==" saltValue="7km3DSsgggcG5l1CdVe7dg==" spinCount="100000" sheet="1" formatCells="0" formatColumns="0" formatRows="0" insertRows="0" sort="0" autoFilter="0" pivotTables="0"/>
  <mergeCells count="3">
    <mergeCell ref="A1:D1"/>
    <mergeCell ref="A3:D3"/>
    <mergeCell ref="A4:E4"/>
  </mergeCells>
  <printOptions horizontalCentered="1"/>
  <pageMargins left="0.70866141732283472" right="0.70866141732283472" top="0.74803149606299213" bottom="0.55118110236220474" header="0.31496062992125984" footer="0.31496062992125984"/>
  <pageSetup paperSize="9" fitToHeight="0" orientation="portrait" r:id="rId1"/>
  <headerFooter>
    <oddFooter>&amp;C&amp;A&amp;R&amp;P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499984740745262"/>
    <pageSetUpPr fitToPage="1"/>
  </sheetPr>
  <dimension ref="A1:E96"/>
  <sheetViews>
    <sheetView view="pageBreakPreview" zoomScale="110" zoomScaleNormal="100" zoomScaleSheetLayoutView="110" workbookViewId="0">
      <pane ySplit="5" topLeftCell="A6" activePane="bottomLeft" state="frozen"/>
      <selection activeCell="A2" sqref="A2:B2"/>
      <selection pane="bottomLeft" activeCell="A10" sqref="A10:XFD13"/>
    </sheetView>
  </sheetViews>
  <sheetFormatPr defaultRowHeight="15" x14ac:dyDescent="0.25"/>
  <cols>
    <col min="1" max="1" width="4.140625" bestFit="1" customWidth="1"/>
    <col min="2" max="2" width="46.85546875" customWidth="1"/>
    <col min="3" max="4" width="12.85546875" customWidth="1"/>
    <col min="5" max="5" width="4.140625" customWidth="1"/>
  </cols>
  <sheetData>
    <row r="1" spans="1:5" ht="15.75" x14ac:dyDescent="0.25">
      <c r="A1" s="276" t="str">
        <f>"CONGREGATION (GEMEENTE): "&amp;INSETTE!B3</f>
        <v>CONGREGATION (GEMEENTE): gemeente</v>
      </c>
      <c r="B1" s="276"/>
      <c r="C1" s="276"/>
      <c r="D1" s="276"/>
    </row>
    <row r="2" spans="1:5" ht="6" customHeight="1" x14ac:dyDescent="0.25"/>
    <row r="3" spans="1:5" x14ac:dyDescent="0.25">
      <c r="A3" s="294" t="s">
        <v>648</v>
      </c>
      <c r="B3" s="294"/>
      <c r="C3" s="294"/>
      <c r="D3" s="294"/>
    </row>
    <row r="4" spans="1:5" x14ac:dyDescent="0.25">
      <c r="A4" s="298" t="s">
        <v>745</v>
      </c>
      <c r="B4" s="298"/>
      <c r="C4" s="298"/>
      <c r="D4" s="298"/>
      <c r="E4" s="298"/>
    </row>
    <row r="5" spans="1:5" x14ac:dyDescent="0.25">
      <c r="C5" s="1">
        <f>INSETTE!B24</f>
        <v>2026</v>
      </c>
      <c r="D5" s="1">
        <f>INSETTE!B22</f>
        <v>2025</v>
      </c>
    </row>
    <row r="6" spans="1:5" x14ac:dyDescent="0.25">
      <c r="A6" s="108"/>
      <c r="B6" s="1" t="s">
        <v>548</v>
      </c>
      <c r="C6" s="109">
        <f>C8+C17+C26+C35+C44+C53+C62+C71+C80+C89</f>
        <v>0</v>
      </c>
      <c r="D6" s="109">
        <f>D8+D17+D26+D35+D44+D53+D62+D71+D80+D89</f>
        <v>0</v>
      </c>
      <c r="E6" s="110"/>
    </row>
    <row r="7" spans="1:5" x14ac:dyDescent="0.25">
      <c r="A7" s="108"/>
      <c r="B7" s="108"/>
      <c r="C7" s="109"/>
      <c r="D7" s="109"/>
      <c r="E7" s="110"/>
    </row>
    <row r="8" spans="1:5" x14ac:dyDescent="0.25">
      <c r="A8" s="194"/>
      <c r="B8" s="188" t="s">
        <v>441</v>
      </c>
      <c r="C8" s="200">
        <f>SUM(C9:C13)</f>
        <v>0</v>
      </c>
      <c r="D8" s="200">
        <f>SUM(D9:D13)</f>
        <v>0</v>
      </c>
      <c r="E8" s="189"/>
    </row>
    <row r="9" spans="1:5" x14ac:dyDescent="0.25">
      <c r="A9" s="190"/>
      <c r="B9" t="s">
        <v>42</v>
      </c>
      <c r="C9" s="2">
        <f>D8</f>
        <v>0</v>
      </c>
      <c r="D9" s="111">
        <v>0</v>
      </c>
      <c r="E9" s="191"/>
    </row>
    <row r="10" spans="1:5" x14ac:dyDescent="0.25">
      <c r="A10" s="190"/>
      <c r="B10" t="s">
        <v>107</v>
      </c>
      <c r="C10" s="96">
        <v>0</v>
      </c>
      <c r="D10" s="96">
        <v>0</v>
      </c>
      <c r="E10" s="191"/>
    </row>
    <row r="11" spans="1:5" x14ac:dyDescent="0.25">
      <c r="A11" s="190"/>
      <c r="B11" t="s">
        <v>108</v>
      </c>
      <c r="C11" s="96">
        <v>0</v>
      </c>
      <c r="D11" s="96">
        <v>0</v>
      </c>
      <c r="E11" s="191"/>
    </row>
    <row r="12" spans="1:5" x14ac:dyDescent="0.25">
      <c r="A12" s="190"/>
      <c r="B12" t="s">
        <v>109</v>
      </c>
      <c r="C12" s="96">
        <v>0</v>
      </c>
      <c r="D12" s="96">
        <v>0</v>
      </c>
      <c r="E12" s="191"/>
    </row>
    <row r="13" spans="1:5" x14ac:dyDescent="0.25">
      <c r="A13" s="190"/>
      <c r="B13" t="s">
        <v>443</v>
      </c>
      <c r="C13" s="112">
        <v>0</v>
      </c>
      <c r="D13" s="112">
        <v>0</v>
      </c>
      <c r="E13" s="191"/>
    </row>
    <row r="14" spans="1:5" x14ac:dyDescent="0.25">
      <c r="A14" s="190"/>
      <c r="B14" s="110"/>
      <c r="C14" s="110"/>
      <c r="D14" s="110"/>
      <c r="E14" s="191"/>
    </row>
    <row r="15" spans="1:5" x14ac:dyDescent="0.25">
      <c r="A15" s="192"/>
      <c r="B15" s="201" t="s">
        <v>110</v>
      </c>
      <c r="C15" s="202">
        <v>0</v>
      </c>
      <c r="D15" s="202">
        <v>0</v>
      </c>
      <c r="E15" s="193"/>
    </row>
    <row r="16" spans="1:5" x14ac:dyDescent="0.25">
      <c r="A16" s="110"/>
      <c r="B16" s="110"/>
      <c r="C16" s="110"/>
      <c r="D16" s="110"/>
      <c r="E16" s="110"/>
    </row>
    <row r="17" spans="1:5" x14ac:dyDescent="0.25">
      <c r="A17" s="194"/>
      <c r="B17" s="188" t="s">
        <v>442</v>
      </c>
      <c r="C17" s="200">
        <f>SUM(C18:C22)</f>
        <v>0</v>
      </c>
      <c r="D17" s="200">
        <f>SUM(D18:D22)</f>
        <v>0</v>
      </c>
      <c r="E17" s="189"/>
    </row>
    <row r="18" spans="1:5" x14ac:dyDescent="0.25">
      <c r="A18" s="190"/>
      <c r="B18" t="s">
        <v>42</v>
      </c>
      <c r="C18" s="2">
        <f>D17</f>
        <v>0</v>
      </c>
      <c r="D18" s="111">
        <v>0</v>
      </c>
      <c r="E18" s="191"/>
    </row>
    <row r="19" spans="1:5" x14ac:dyDescent="0.25">
      <c r="A19" s="190"/>
      <c r="B19" t="s">
        <v>107</v>
      </c>
      <c r="C19" s="96">
        <v>0</v>
      </c>
      <c r="D19" s="96">
        <v>0</v>
      </c>
      <c r="E19" s="191"/>
    </row>
    <row r="20" spans="1:5" x14ac:dyDescent="0.25">
      <c r="A20" s="190"/>
      <c r="B20" t="s">
        <v>108</v>
      </c>
      <c r="C20" s="96">
        <v>0</v>
      </c>
      <c r="D20" s="96">
        <v>0</v>
      </c>
      <c r="E20" s="191"/>
    </row>
    <row r="21" spans="1:5" x14ac:dyDescent="0.25">
      <c r="A21" s="190"/>
      <c r="B21" t="s">
        <v>109</v>
      </c>
      <c r="C21" s="96">
        <v>0</v>
      </c>
      <c r="D21" s="96">
        <v>0</v>
      </c>
      <c r="E21" s="191"/>
    </row>
    <row r="22" spans="1:5" x14ac:dyDescent="0.25">
      <c r="A22" s="190"/>
      <c r="B22" t="s">
        <v>443</v>
      </c>
      <c r="C22" s="112">
        <v>0</v>
      </c>
      <c r="D22" s="112">
        <v>0</v>
      </c>
      <c r="E22" s="191"/>
    </row>
    <row r="23" spans="1:5" x14ac:dyDescent="0.25">
      <c r="A23" s="190"/>
      <c r="B23" s="110"/>
      <c r="C23" s="110"/>
      <c r="D23" s="110"/>
      <c r="E23" s="191"/>
    </row>
    <row r="24" spans="1:5" x14ac:dyDescent="0.25">
      <c r="A24" s="192"/>
      <c r="B24" s="201" t="s">
        <v>110</v>
      </c>
      <c r="C24" s="202">
        <v>0</v>
      </c>
      <c r="D24" s="202">
        <v>0</v>
      </c>
      <c r="E24" s="193"/>
    </row>
    <row r="25" spans="1:5" x14ac:dyDescent="0.25">
      <c r="A25" s="110"/>
      <c r="B25" s="110"/>
      <c r="C25" s="110"/>
      <c r="D25" s="110"/>
      <c r="E25" s="110"/>
    </row>
    <row r="26" spans="1:5" x14ac:dyDescent="0.25">
      <c r="A26" s="194"/>
      <c r="B26" s="188" t="s">
        <v>444</v>
      </c>
      <c r="C26" s="200">
        <f>SUM(C27:C31)</f>
        <v>0</v>
      </c>
      <c r="D26" s="200">
        <f>SUM(D27:D31)</f>
        <v>0</v>
      </c>
      <c r="E26" s="189"/>
    </row>
    <row r="27" spans="1:5" x14ac:dyDescent="0.25">
      <c r="A27" s="190"/>
      <c r="B27" t="s">
        <v>42</v>
      </c>
      <c r="C27" s="2">
        <f>D26</f>
        <v>0</v>
      </c>
      <c r="D27" s="111">
        <v>0</v>
      </c>
      <c r="E27" s="191"/>
    </row>
    <row r="28" spans="1:5" x14ac:dyDescent="0.25">
      <c r="A28" s="190"/>
      <c r="B28" t="s">
        <v>107</v>
      </c>
      <c r="C28" s="96">
        <v>0</v>
      </c>
      <c r="D28" s="96">
        <v>0</v>
      </c>
      <c r="E28" s="191"/>
    </row>
    <row r="29" spans="1:5" x14ac:dyDescent="0.25">
      <c r="A29" s="190"/>
      <c r="B29" t="s">
        <v>108</v>
      </c>
      <c r="C29" s="96">
        <v>0</v>
      </c>
      <c r="D29" s="96">
        <v>0</v>
      </c>
      <c r="E29" s="191"/>
    </row>
    <row r="30" spans="1:5" x14ac:dyDescent="0.25">
      <c r="A30" s="190"/>
      <c r="B30" t="s">
        <v>109</v>
      </c>
      <c r="C30" s="96">
        <v>0</v>
      </c>
      <c r="D30" s="96">
        <v>0</v>
      </c>
      <c r="E30" s="191"/>
    </row>
    <row r="31" spans="1:5" x14ac:dyDescent="0.25">
      <c r="A31" s="190"/>
      <c r="B31" t="s">
        <v>443</v>
      </c>
      <c r="C31" s="112">
        <v>0</v>
      </c>
      <c r="D31" s="112">
        <v>0</v>
      </c>
      <c r="E31" s="191"/>
    </row>
    <row r="32" spans="1:5" x14ac:dyDescent="0.25">
      <c r="A32" s="190"/>
      <c r="B32" s="110"/>
      <c r="C32" s="110"/>
      <c r="D32" s="110"/>
      <c r="E32" s="191"/>
    </row>
    <row r="33" spans="1:5" x14ac:dyDescent="0.25">
      <c r="A33" s="192"/>
      <c r="B33" s="201" t="s">
        <v>110</v>
      </c>
      <c r="C33" s="202">
        <v>0</v>
      </c>
      <c r="D33" s="202">
        <v>0</v>
      </c>
      <c r="E33" s="193"/>
    </row>
    <row r="34" spans="1:5" x14ac:dyDescent="0.25">
      <c r="A34" s="110"/>
      <c r="B34" s="110"/>
      <c r="C34" s="110"/>
      <c r="D34" s="110"/>
      <c r="E34" s="110"/>
    </row>
    <row r="35" spans="1:5" x14ac:dyDescent="0.25">
      <c r="A35" s="194"/>
      <c r="B35" s="188" t="s">
        <v>445</v>
      </c>
      <c r="C35" s="200">
        <f>SUM(C36:C40)</f>
        <v>0</v>
      </c>
      <c r="D35" s="200">
        <f>SUM(D36:D40)</f>
        <v>0</v>
      </c>
      <c r="E35" s="189"/>
    </row>
    <row r="36" spans="1:5" x14ac:dyDescent="0.25">
      <c r="A36" s="190"/>
      <c r="B36" t="s">
        <v>42</v>
      </c>
      <c r="C36" s="2">
        <f>D35</f>
        <v>0</v>
      </c>
      <c r="D36" s="111">
        <v>0</v>
      </c>
      <c r="E36" s="191"/>
    </row>
    <row r="37" spans="1:5" x14ac:dyDescent="0.25">
      <c r="A37" s="190"/>
      <c r="B37" t="s">
        <v>107</v>
      </c>
      <c r="C37" s="96">
        <v>0</v>
      </c>
      <c r="D37" s="96">
        <v>0</v>
      </c>
      <c r="E37" s="191"/>
    </row>
    <row r="38" spans="1:5" x14ac:dyDescent="0.25">
      <c r="A38" s="190"/>
      <c r="B38" t="s">
        <v>108</v>
      </c>
      <c r="C38" s="96">
        <v>0</v>
      </c>
      <c r="D38" s="96">
        <v>0</v>
      </c>
      <c r="E38" s="191"/>
    </row>
    <row r="39" spans="1:5" x14ac:dyDescent="0.25">
      <c r="A39" s="190"/>
      <c r="B39" t="s">
        <v>109</v>
      </c>
      <c r="C39" s="96">
        <v>0</v>
      </c>
      <c r="D39" s="96">
        <v>0</v>
      </c>
      <c r="E39" s="191"/>
    </row>
    <row r="40" spans="1:5" x14ac:dyDescent="0.25">
      <c r="A40" s="190"/>
      <c r="B40" t="s">
        <v>443</v>
      </c>
      <c r="C40" s="112">
        <v>0</v>
      </c>
      <c r="D40" s="112">
        <v>0</v>
      </c>
      <c r="E40" s="191"/>
    </row>
    <row r="41" spans="1:5" x14ac:dyDescent="0.25">
      <c r="A41" s="190"/>
      <c r="B41" s="110"/>
      <c r="C41" s="110"/>
      <c r="D41" s="110"/>
      <c r="E41" s="191"/>
    </row>
    <row r="42" spans="1:5" x14ac:dyDescent="0.25">
      <c r="A42" s="192"/>
      <c r="B42" s="201" t="s">
        <v>110</v>
      </c>
      <c r="C42" s="202">
        <v>0</v>
      </c>
      <c r="D42" s="202">
        <v>0</v>
      </c>
      <c r="E42" s="193"/>
    </row>
    <row r="43" spans="1:5" x14ac:dyDescent="0.25">
      <c r="A43" s="110"/>
      <c r="B43" s="110"/>
      <c r="C43" s="110"/>
      <c r="D43" s="110"/>
      <c r="E43" s="110"/>
    </row>
    <row r="44" spans="1:5" x14ac:dyDescent="0.25">
      <c r="A44" s="194"/>
      <c r="B44" s="188" t="s">
        <v>446</v>
      </c>
      <c r="C44" s="200">
        <f>SUM(C45:C49)</f>
        <v>0</v>
      </c>
      <c r="D44" s="200">
        <f>SUM(D45:D49)</f>
        <v>0</v>
      </c>
      <c r="E44" s="189"/>
    </row>
    <row r="45" spans="1:5" x14ac:dyDescent="0.25">
      <c r="A45" s="190"/>
      <c r="B45" t="s">
        <v>42</v>
      </c>
      <c r="C45" s="2">
        <f>D44</f>
        <v>0</v>
      </c>
      <c r="D45" s="111">
        <v>0</v>
      </c>
      <c r="E45" s="191"/>
    </row>
    <row r="46" spans="1:5" x14ac:dyDescent="0.25">
      <c r="A46" s="190"/>
      <c r="B46" t="s">
        <v>107</v>
      </c>
      <c r="C46" s="96">
        <v>0</v>
      </c>
      <c r="D46" s="96">
        <v>0</v>
      </c>
      <c r="E46" s="191"/>
    </row>
    <row r="47" spans="1:5" x14ac:dyDescent="0.25">
      <c r="A47" s="190"/>
      <c r="B47" t="s">
        <v>108</v>
      </c>
      <c r="C47" s="96">
        <v>0</v>
      </c>
      <c r="D47" s="96">
        <v>0</v>
      </c>
      <c r="E47" s="191"/>
    </row>
    <row r="48" spans="1:5" x14ac:dyDescent="0.25">
      <c r="A48" s="190"/>
      <c r="B48" t="s">
        <v>109</v>
      </c>
      <c r="C48" s="96">
        <v>0</v>
      </c>
      <c r="D48" s="96">
        <v>0</v>
      </c>
      <c r="E48" s="191"/>
    </row>
    <row r="49" spans="1:5" x14ac:dyDescent="0.25">
      <c r="A49" s="190"/>
      <c r="B49" t="s">
        <v>443</v>
      </c>
      <c r="C49" s="112">
        <v>0</v>
      </c>
      <c r="D49" s="112">
        <v>0</v>
      </c>
      <c r="E49" s="191"/>
    </row>
    <row r="50" spans="1:5" x14ac:dyDescent="0.25">
      <c r="A50" s="190"/>
      <c r="B50" s="110"/>
      <c r="C50" s="110"/>
      <c r="D50" s="110"/>
      <c r="E50" s="191"/>
    </row>
    <row r="51" spans="1:5" x14ac:dyDescent="0.25">
      <c r="A51" s="192"/>
      <c r="B51" s="201" t="s">
        <v>110</v>
      </c>
      <c r="C51" s="202">
        <v>0</v>
      </c>
      <c r="D51" s="202">
        <v>0</v>
      </c>
      <c r="E51" s="193"/>
    </row>
    <row r="52" spans="1:5" x14ac:dyDescent="0.25">
      <c r="A52" s="110"/>
      <c r="B52" s="110"/>
      <c r="C52" s="110"/>
      <c r="D52" s="110"/>
      <c r="E52" s="110"/>
    </row>
    <row r="53" spans="1:5" x14ac:dyDescent="0.25">
      <c r="A53" s="194"/>
      <c r="B53" s="188" t="s">
        <v>447</v>
      </c>
      <c r="C53" s="200">
        <f>SUM(C54:C58)</f>
        <v>0</v>
      </c>
      <c r="D53" s="200">
        <f>SUM(D54:D58)</f>
        <v>0</v>
      </c>
      <c r="E53" s="189"/>
    </row>
    <row r="54" spans="1:5" x14ac:dyDescent="0.25">
      <c r="A54" s="190"/>
      <c r="B54" t="s">
        <v>42</v>
      </c>
      <c r="C54" s="2">
        <f>D53</f>
        <v>0</v>
      </c>
      <c r="D54" s="111">
        <v>0</v>
      </c>
      <c r="E54" s="191"/>
    </row>
    <row r="55" spans="1:5" x14ac:dyDescent="0.25">
      <c r="A55" s="190"/>
      <c r="B55" t="s">
        <v>107</v>
      </c>
      <c r="C55" s="96">
        <v>0</v>
      </c>
      <c r="D55" s="96">
        <v>0</v>
      </c>
      <c r="E55" s="191"/>
    </row>
    <row r="56" spans="1:5" x14ac:dyDescent="0.25">
      <c r="A56" s="190"/>
      <c r="B56" t="s">
        <v>108</v>
      </c>
      <c r="C56" s="96">
        <v>0</v>
      </c>
      <c r="D56" s="96">
        <v>0</v>
      </c>
      <c r="E56" s="191"/>
    </row>
    <row r="57" spans="1:5" x14ac:dyDescent="0.25">
      <c r="A57" s="190"/>
      <c r="B57" t="s">
        <v>109</v>
      </c>
      <c r="C57" s="96">
        <v>0</v>
      </c>
      <c r="D57" s="96">
        <v>0</v>
      </c>
      <c r="E57" s="191"/>
    </row>
    <row r="58" spans="1:5" x14ac:dyDescent="0.25">
      <c r="A58" s="190"/>
      <c r="B58" t="s">
        <v>443</v>
      </c>
      <c r="C58" s="112">
        <v>0</v>
      </c>
      <c r="D58" s="112">
        <v>0</v>
      </c>
      <c r="E58" s="191"/>
    </row>
    <row r="59" spans="1:5" x14ac:dyDescent="0.25">
      <c r="A59" s="190"/>
      <c r="B59" s="110"/>
      <c r="C59" s="110"/>
      <c r="D59" s="110"/>
      <c r="E59" s="191"/>
    </row>
    <row r="60" spans="1:5" x14ac:dyDescent="0.25">
      <c r="A60" s="192"/>
      <c r="B60" s="201" t="s">
        <v>110</v>
      </c>
      <c r="C60" s="202">
        <v>0</v>
      </c>
      <c r="D60" s="202">
        <v>0</v>
      </c>
      <c r="E60" s="193"/>
    </row>
    <row r="61" spans="1:5" x14ac:dyDescent="0.25">
      <c r="A61" s="110"/>
      <c r="B61" s="110"/>
      <c r="C61" s="110"/>
      <c r="D61" s="110"/>
      <c r="E61" s="110"/>
    </row>
    <row r="62" spans="1:5" x14ac:dyDescent="0.25">
      <c r="A62" s="194"/>
      <c r="B62" s="188" t="s">
        <v>451</v>
      </c>
      <c r="C62" s="200">
        <f>SUM(C63:C67)</f>
        <v>0</v>
      </c>
      <c r="D62" s="200">
        <f>SUM(D63:D67)</f>
        <v>0</v>
      </c>
      <c r="E62" s="189"/>
    </row>
    <row r="63" spans="1:5" x14ac:dyDescent="0.25">
      <c r="A63" s="190"/>
      <c r="B63" t="s">
        <v>42</v>
      </c>
      <c r="C63" s="2">
        <f>D62</f>
        <v>0</v>
      </c>
      <c r="D63" s="111">
        <v>0</v>
      </c>
      <c r="E63" s="191"/>
    </row>
    <row r="64" spans="1:5" x14ac:dyDescent="0.25">
      <c r="A64" s="190"/>
      <c r="B64" t="s">
        <v>107</v>
      </c>
      <c r="C64" s="96">
        <v>0</v>
      </c>
      <c r="D64" s="96">
        <v>0</v>
      </c>
      <c r="E64" s="191"/>
    </row>
    <row r="65" spans="1:5" x14ac:dyDescent="0.25">
      <c r="A65" s="190"/>
      <c r="B65" t="s">
        <v>108</v>
      </c>
      <c r="C65" s="96">
        <v>0</v>
      </c>
      <c r="D65" s="96">
        <v>0</v>
      </c>
      <c r="E65" s="191"/>
    </row>
    <row r="66" spans="1:5" x14ac:dyDescent="0.25">
      <c r="A66" s="190"/>
      <c r="B66" t="s">
        <v>109</v>
      </c>
      <c r="C66" s="96">
        <v>0</v>
      </c>
      <c r="D66" s="96">
        <v>0</v>
      </c>
      <c r="E66" s="191"/>
    </row>
    <row r="67" spans="1:5" x14ac:dyDescent="0.25">
      <c r="A67" s="190"/>
      <c r="B67" t="s">
        <v>443</v>
      </c>
      <c r="C67" s="112">
        <v>0</v>
      </c>
      <c r="D67" s="112">
        <v>0</v>
      </c>
      <c r="E67" s="191"/>
    </row>
    <row r="68" spans="1:5" x14ac:dyDescent="0.25">
      <c r="A68" s="190"/>
      <c r="B68" s="110"/>
      <c r="C68" s="110"/>
      <c r="D68" s="110"/>
      <c r="E68" s="191"/>
    </row>
    <row r="69" spans="1:5" x14ac:dyDescent="0.25">
      <c r="A69" s="192"/>
      <c r="B69" s="201" t="s">
        <v>110</v>
      </c>
      <c r="C69" s="202">
        <v>0</v>
      </c>
      <c r="D69" s="202">
        <v>0</v>
      </c>
      <c r="E69" s="193"/>
    </row>
    <row r="70" spans="1:5" x14ac:dyDescent="0.25">
      <c r="A70" s="110"/>
      <c r="B70" s="110"/>
      <c r="C70" s="110"/>
      <c r="D70" s="110"/>
      <c r="E70" s="110"/>
    </row>
    <row r="71" spans="1:5" x14ac:dyDescent="0.25">
      <c r="A71" s="194"/>
      <c r="B71" s="188" t="s">
        <v>450</v>
      </c>
      <c r="C71" s="200">
        <f>SUM(C72:C76)</f>
        <v>0</v>
      </c>
      <c r="D71" s="200">
        <f>SUM(D72:D76)</f>
        <v>0</v>
      </c>
      <c r="E71" s="189"/>
    </row>
    <row r="72" spans="1:5" x14ac:dyDescent="0.25">
      <c r="A72" s="190"/>
      <c r="B72" t="s">
        <v>42</v>
      </c>
      <c r="C72" s="2">
        <f>D71</f>
        <v>0</v>
      </c>
      <c r="D72" s="111">
        <v>0</v>
      </c>
      <c r="E72" s="191"/>
    </row>
    <row r="73" spans="1:5" x14ac:dyDescent="0.25">
      <c r="A73" s="190"/>
      <c r="B73" t="s">
        <v>107</v>
      </c>
      <c r="C73" s="96">
        <v>0</v>
      </c>
      <c r="D73" s="96">
        <v>0</v>
      </c>
      <c r="E73" s="191"/>
    </row>
    <row r="74" spans="1:5" x14ac:dyDescent="0.25">
      <c r="A74" s="190"/>
      <c r="B74" t="s">
        <v>108</v>
      </c>
      <c r="C74" s="96">
        <v>0</v>
      </c>
      <c r="D74" s="96">
        <v>0</v>
      </c>
      <c r="E74" s="191"/>
    </row>
    <row r="75" spans="1:5" x14ac:dyDescent="0.25">
      <c r="A75" s="190"/>
      <c r="B75" t="s">
        <v>109</v>
      </c>
      <c r="C75" s="96">
        <v>0</v>
      </c>
      <c r="D75" s="96">
        <v>0</v>
      </c>
      <c r="E75" s="191"/>
    </row>
    <row r="76" spans="1:5" x14ac:dyDescent="0.25">
      <c r="A76" s="190"/>
      <c r="B76" t="s">
        <v>443</v>
      </c>
      <c r="C76" s="112">
        <v>0</v>
      </c>
      <c r="D76" s="112">
        <v>0</v>
      </c>
      <c r="E76" s="191"/>
    </row>
    <row r="77" spans="1:5" x14ac:dyDescent="0.25">
      <c r="A77" s="190"/>
      <c r="B77" s="110"/>
      <c r="C77" s="110"/>
      <c r="D77" s="110"/>
      <c r="E77" s="191"/>
    </row>
    <row r="78" spans="1:5" x14ac:dyDescent="0.25">
      <c r="A78" s="192"/>
      <c r="B78" s="201" t="s">
        <v>110</v>
      </c>
      <c r="C78" s="202">
        <v>0</v>
      </c>
      <c r="D78" s="202">
        <v>0</v>
      </c>
      <c r="E78" s="193"/>
    </row>
    <row r="79" spans="1:5" x14ac:dyDescent="0.25">
      <c r="A79" s="110"/>
      <c r="B79" s="110"/>
      <c r="C79" s="110"/>
      <c r="D79" s="110"/>
      <c r="E79" s="110"/>
    </row>
    <row r="80" spans="1:5" x14ac:dyDescent="0.25">
      <c r="A80" s="194"/>
      <c r="B80" s="188" t="s">
        <v>449</v>
      </c>
      <c r="C80" s="200">
        <f>SUM(C81:C85)</f>
        <v>0</v>
      </c>
      <c r="D80" s="200">
        <f>SUM(D81:D85)</f>
        <v>0</v>
      </c>
      <c r="E80" s="189"/>
    </row>
    <row r="81" spans="1:5" x14ac:dyDescent="0.25">
      <c r="A81" s="190"/>
      <c r="B81" t="s">
        <v>42</v>
      </c>
      <c r="C81" s="2">
        <f>D80</f>
        <v>0</v>
      </c>
      <c r="D81" s="111">
        <v>0</v>
      </c>
      <c r="E81" s="191"/>
    </row>
    <row r="82" spans="1:5" x14ac:dyDescent="0.25">
      <c r="A82" s="190"/>
      <c r="B82" t="s">
        <v>107</v>
      </c>
      <c r="C82" s="96">
        <v>0</v>
      </c>
      <c r="D82" s="96">
        <v>0</v>
      </c>
      <c r="E82" s="191"/>
    </row>
    <row r="83" spans="1:5" x14ac:dyDescent="0.25">
      <c r="A83" s="190"/>
      <c r="B83" t="s">
        <v>108</v>
      </c>
      <c r="C83" s="96">
        <v>0</v>
      </c>
      <c r="D83" s="96">
        <v>0</v>
      </c>
      <c r="E83" s="191"/>
    </row>
    <row r="84" spans="1:5" x14ac:dyDescent="0.25">
      <c r="A84" s="190"/>
      <c r="B84" t="s">
        <v>109</v>
      </c>
      <c r="C84" s="96">
        <v>0</v>
      </c>
      <c r="D84" s="96">
        <v>0</v>
      </c>
      <c r="E84" s="191"/>
    </row>
    <row r="85" spans="1:5" x14ac:dyDescent="0.25">
      <c r="A85" s="190"/>
      <c r="B85" t="s">
        <v>443</v>
      </c>
      <c r="C85" s="112">
        <v>0</v>
      </c>
      <c r="D85" s="112">
        <v>0</v>
      </c>
      <c r="E85" s="191"/>
    </row>
    <row r="86" spans="1:5" x14ac:dyDescent="0.25">
      <c r="A86" s="190"/>
      <c r="B86" s="110"/>
      <c r="C86" s="110"/>
      <c r="D86" s="110"/>
      <c r="E86" s="191"/>
    </row>
    <row r="87" spans="1:5" x14ac:dyDescent="0.25">
      <c r="A87" s="192"/>
      <c r="B87" s="201" t="s">
        <v>110</v>
      </c>
      <c r="C87" s="202">
        <v>0</v>
      </c>
      <c r="D87" s="202">
        <v>0</v>
      </c>
      <c r="E87" s="193"/>
    </row>
    <row r="88" spans="1:5" x14ac:dyDescent="0.25">
      <c r="A88" s="110"/>
      <c r="B88" s="110"/>
      <c r="C88" s="110"/>
      <c r="D88" s="110"/>
      <c r="E88" s="110"/>
    </row>
    <row r="89" spans="1:5" x14ac:dyDescent="0.25">
      <c r="A89" s="194"/>
      <c r="B89" s="188" t="s">
        <v>448</v>
      </c>
      <c r="C89" s="200">
        <f>SUM(C90:C94)</f>
        <v>0</v>
      </c>
      <c r="D89" s="200">
        <f>SUM(D90:D94)</f>
        <v>0</v>
      </c>
      <c r="E89" s="189"/>
    </row>
    <row r="90" spans="1:5" x14ac:dyDescent="0.25">
      <c r="A90" s="190"/>
      <c r="B90" t="s">
        <v>42</v>
      </c>
      <c r="C90" s="2">
        <f>D89</f>
        <v>0</v>
      </c>
      <c r="D90" s="111">
        <v>0</v>
      </c>
      <c r="E90" s="191"/>
    </row>
    <row r="91" spans="1:5" x14ac:dyDescent="0.25">
      <c r="A91" s="190"/>
      <c r="B91" t="s">
        <v>107</v>
      </c>
      <c r="C91" s="96">
        <v>0</v>
      </c>
      <c r="D91" s="96">
        <v>0</v>
      </c>
      <c r="E91" s="191"/>
    </row>
    <row r="92" spans="1:5" x14ac:dyDescent="0.25">
      <c r="A92" s="190"/>
      <c r="B92" t="s">
        <v>108</v>
      </c>
      <c r="C92" s="96">
        <v>0</v>
      </c>
      <c r="D92" s="96">
        <v>0</v>
      </c>
      <c r="E92" s="191"/>
    </row>
    <row r="93" spans="1:5" x14ac:dyDescent="0.25">
      <c r="A93" s="190"/>
      <c r="B93" t="s">
        <v>109</v>
      </c>
      <c r="C93" s="96">
        <v>0</v>
      </c>
      <c r="D93" s="96">
        <v>0</v>
      </c>
      <c r="E93" s="191"/>
    </row>
    <row r="94" spans="1:5" x14ac:dyDescent="0.25">
      <c r="A94" s="190"/>
      <c r="B94" t="s">
        <v>443</v>
      </c>
      <c r="C94" s="112">
        <v>0</v>
      </c>
      <c r="D94" s="112">
        <v>0</v>
      </c>
      <c r="E94" s="191"/>
    </row>
    <row r="95" spans="1:5" x14ac:dyDescent="0.25">
      <c r="A95" s="190"/>
      <c r="B95" s="110"/>
      <c r="C95" s="110"/>
      <c r="D95" s="110"/>
      <c r="E95" s="191"/>
    </row>
    <row r="96" spans="1:5" x14ac:dyDescent="0.25">
      <c r="A96" s="192"/>
      <c r="B96" s="201" t="s">
        <v>110</v>
      </c>
      <c r="C96" s="202">
        <v>0</v>
      </c>
      <c r="D96" s="202">
        <v>0</v>
      </c>
      <c r="E96" s="193"/>
    </row>
  </sheetData>
  <sheetProtection algorithmName="SHA-512" hashValue="y/D4WAPElmlXlCd+8ZqesP9h+gOH3nJaZVTDiKTqLDzzZYTTZlYABPmCegj6aAMpFWc+ODOSIfBghk+rS0sclQ==" saltValue="ChrzL4rGDfrscZ7YcQiNyw==" spinCount="100000" sheet="1" formatCells="0" formatColumns="0" formatRows="0" insertRows="0" sort="0" autoFilter="0" pivotTables="0"/>
  <mergeCells count="3">
    <mergeCell ref="A1:D1"/>
    <mergeCell ref="A3:D3"/>
    <mergeCell ref="A4:E4"/>
  </mergeCells>
  <printOptions horizontalCentered="1"/>
  <pageMargins left="0.70866141732283472" right="0.70866141732283472" top="0.35433070866141736" bottom="0.55118110236220474" header="0.31496062992125984" footer="0.31496062992125984"/>
  <pageSetup paperSize="9" fitToHeight="0" orientation="portrait" r:id="rId1"/>
  <headerFooter>
    <oddFooter>&amp;C&amp;A&amp;R&amp;P</oddFooter>
  </headerFooter>
  <rowBreaks count="1" manualBreakCount="1">
    <brk id="5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499984740745262"/>
    <pageSetUpPr fitToPage="1"/>
  </sheetPr>
  <dimension ref="A1:S61"/>
  <sheetViews>
    <sheetView view="pageBreakPreview" zoomScale="110" zoomScaleNormal="100" zoomScaleSheetLayoutView="110" workbookViewId="0">
      <pane ySplit="5" topLeftCell="A6" activePane="bottomLeft" state="frozen"/>
      <selection activeCell="A2" sqref="A2:B2"/>
      <selection pane="bottomLeft" activeCell="A11" sqref="A11:XFD16"/>
    </sheetView>
  </sheetViews>
  <sheetFormatPr defaultRowHeight="15" x14ac:dyDescent="0.25"/>
  <cols>
    <col min="1" max="1" width="3.42578125" customWidth="1"/>
    <col min="2" max="2" width="58.140625" bestFit="1" customWidth="1"/>
    <col min="3" max="4" width="12.7109375" customWidth="1"/>
    <col min="5" max="5" width="3.5703125" customWidth="1"/>
  </cols>
  <sheetData>
    <row r="1" spans="1:19" ht="15.75" x14ac:dyDescent="0.25">
      <c r="A1" s="276" t="str">
        <f>"CONGREGATION (GEMEENTE): "&amp;INSETTE!B3</f>
        <v>CONGREGATION (GEMEENTE): gemeente</v>
      </c>
      <c r="B1" s="276"/>
      <c r="C1" s="276"/>
      <c r="D1" s="276"/>
      <c r="S1" t="s">
        <v>41</v>
      </c>
    </row>
    <row r="2" spans="1:19" ht="6" customHeight="1" x14ac:dyDescent="0.25"/>
    <row r="3" spans="1:19" x14ac:dyDescent="0.25">
      <c r="A3" s="294" t="s">
        <v>649</v>
      </c>
      <c r="B3" s="294"/>
      <c r="C3" s="294"/>
      <c r="D3" s="294"/>
    </row>
    <row r="4" spans="1:19" x14ac:dyDescent="0.25">
      <c r="A4" s="298" t="s">
        <v>745</v>
      </c>
      <c r="B4" s="298"/>
      <c r="C4" s="298"/>
      <c r="D4" s="298"/>
      <c r="E4" s="298"/>
    </row>
    <row r="5" spans="1:19" x14ac:dyDescent="0.25">
      <c r="C5" s="1">
        <f>INSETTE!B24</f>
        <v>2026</v>
      </c>
      <c r="D5" s="1">
        <f>INSETTE!B22</f>
        <v>2025</v>
      </c>
    </row>
    <row r="6" spans="1:19" x14ac:dyDescent="0.25">
      <c r="A6" s="180"/>
      <c r="B6" s="1" t="s">
        <v>642</v>
      </c>
      <c r="C6" s="109">
        <f>C8+C19+C30+C41+C52</f>
        <v>0</v>
      </c>
      <c r="D6" s="109">
        <f>D8+D19+D30+D41+D52</f>
        <v>0</v>
      </c>
      <c r="E6" s="110"/>
    </row>
    <row r="7" spans="1:19" x14ac:dyDescent="0.25">
      <c r="A7" s="180"/>
      <c r="B7" s="108"/>
      <c r="C7" s="109"/>
      <c r="D7" s="109"/>
      <c r="E7" s="110"/>
    </row>
    <row r="8" spans="1:19" x14ac:dyDescent="0.25">
      <c r="A8" s="194"/>
      <c r="B8" s="188" t="s">
        <v>452</v>
      </c>
      <c r="C8" s="200">
        <f>SUM(C9:C16)</f>
        <v>0</v>
      </c>
      <c r="D8" s="200">
        <f>SUM(D9:D16)</f>
        <v>0</v>
      </c>
      <c r="E8" s="189"/>
    </row>
    <row r="9" spans="1:19" x14ac:dyDescent="0.25">
      <c r="A9" s="190"/>
      <c r="B9" s="110" t="s">
        <v>42</v>
      </c>
      <c r="C9" s="2">
        <f>D8</f>
        <v>0</v>
      </c>
      <c r="D9" s="111">
        <v>0</v>
      </c>
      <c r="E9" s="191"/>
    </row>
    <row r="10" spans="1:19" x14ac:dyDescent="0.25">
      <c r="A10" s="190"/>
      <c r="B10" s="110" t="s">
        <v>111</v>
      </c>
      <c r="C10" s="96">
        <v>0</v>
      </c>
      <c r="D10" s="96">
        <v>0</v>
      </c>
      <c r="E10" s="191"/>
    </row>
    <row r="11" spans="1:19" x14ac:dyDescent="0.25">
      <c r="A11" s="190"/>
      <c r="B11" s="110" t="s">
        <v>799</v>
      </c>
      <c r="C11" s="96">
        <v>0</v>
      </c>
      <c r="D11" s="96">
        <v>0</v>
      </c>
      <c r="E11" s="191"/>
    </row>
    <row r="12" spans="1:19" x14ac:dyDescent="0.25">
      <c r="A12" s="190"/>
      <c r="B12" s="110" t="s">
        <v>797</v>
      </c>
      <c r="C12" s="96">
        <v>0</v>
      </c>
      <c r="D12" s="96">
        <v>0</v>
      </c>
      <c r="E12" s="191"/>
    </row>
    <row r="13" spans="1:19" x14ac:dyDescent="0.25">
      <c r="A13" s="190"/>
      <c r="B13" s="110" t="s">
        <v>112</v>
      </c>
      <c r="C13" s="96">
        <v>0</v>
      </c>
      <c r="D13" s="96">
        <v>0</v>
      </c>
      <c r="E13" s="191"/>
    </row>
    <row r="14" spans="1:19" x14ac:dyDescent="0.25">
      <c r="A14" s="190"/>
      <c r="B14" s="110" t="s">
        <v>549</v>
      </c>
      <c r="C14" s="96">
        <v>0</v>
      </c>
      <c r="D14" s="96">
        <v>0</v>
      </c>
      <c r="E14" s="191"/>
    </row>
    <row r="15" spans="1:19" x14ac:dyDescent="0.25">
      <c r="A15" s="190"/>
      <c r="B15" s="110" t="s">
        <v>796</v>
      </c>
      <c r="C15" s="96">
        <v>0</v>
      </c>
      <c r="D15" s="96">
        <v>0</v>
      </c>
      <c r="E15" s="191"/>
    </row>
    <row r="16" spans="1:19" x14ac:dyDescent="0.25">
      <c r="A16" s="190"/>
      <c r="B16" s="110" t="s">
        <v>798</v>
      </c>
      <c r="C16" s="112">
        <v>0</v>
      </c>
      <c r="D16" s="112">
        <v>0</v>
      </c>
      <c r="E16" s="191"/>
    </row>
    <row r="17" spans="1:5" x14ac:dyDescent="0.25">
      <c r="A17" s="192"/>
      <c r="B17" s="107"/>
      <c r="C17" s="107"/>
      <c r="D17" s="107"/>
      <c r="E17" s="193"/>
    </row>
    <row r="18" spans="1:5" x14ac:dyDescent="0.25">
      <c r="A18" s="110"/>
      <c r="B18" s="110"/>
      <c r="C18" s="110"/>
      <c r="D18" s="110"/>
      <c r="E18" s="110"/>
    </row>
    <row r="19" spans="1:5" x14ac:dyDescent="0.25">
      <c r="A19" s="194"/>
      <c r="B19" s="188" t="s">
        <v>454</v>
      </c>
      <c r="C19" s="200">
        <f>SUM(C20:C27)</f>
        <v>0</v>
      </c>
      <c r="D19" s="200">
        <f>SUM(D20:D27)</f>
        <v>0</v>
      </c>
      <c r="E19" s="189"/>
    </row>
    <row r="20" spans="1:5" x14ac:dyDescent="0.25">
      <c r="A20" s="190"/>
      <c r="B20" s="110" t="s">
        <v>42</v>
      </c>
      <c r="C20" s="2">
        <f>D19</f>
        <v>0</v>
      </c>
      <c r="D20" s="111">
        <v>0</v>
      </c>
      <c r="E20" s="191"/>
    </row>
    <row r="21" spans="1:5" x14ac:dyDescent="0.25">
      <c r="A21" s="190"/>
      <c r="B21" s="110" t="s">
        <v>111</v>
      </c>
      <c r="C21" s="96">
        <v>0</v>
      </c>
      <c r="D21" s="96">
        <v>0</v>
      </c>
      <c r="E21" s="191"/>
    </row>
    <row r="22" spans="1:5" x14ac:dyDescent="0.25">
      <c r="A22" s="190"/>
      <c r="B22" s="110" t="s">
        <v>799</v>
      </c>
      <c r="C22" s="96">
        <v>0</v>
      </c>
      <c r="D22" s="96">
        <v>0</v>
      </c>
      <c r="E22" s="191"/>
    </row>
    <row r="23" spans="1:5" x14ac:dyDescent="0.25">
      <c r="A23" s="190"/>
      <c r="B23" s="110" t="s">
        <v>797</v>
      </c>
      <c r="C23" s="96">
        <v>0</v>
      </c>
      <c r="D23" s="96">
        <v>0</v>
      </c>
      <c r="E23" s="191"/>
    </row>
    <row r="24" spans="1:5" x14ac:dyDescent="0.25">
      <c r="A24" s="190"/>
      <c r="B24" s="110" t="s">
        <v>112</v>
      </c>
      <c r="C24" s="96">
        <v>0</v>
      </c>
      <c r="D24" s="96">
        <v>0</v>
      </c>
      <c r="E24" s="191"/>
    </row>
    <row r="25" spans="1:5" x14ac:dyDescent="0.25">
      <c r="A25" s="190"/>
      <c r="B25" s="110" t="s">
        <v>549</v>
      </c>
      <c r="C25" s="96">
        <v>0</v>
      </c>
      <c r="D25" s="96">
        <v>0</v>
      </c>
      <c r="E25" s="191"/>
    </row>
    <row r="26" spans="1:5" x14ac:dyDescent="0.25">
      <c r="A26" s="190"/>
      <c r="B26" s="110" t="s">
        <v>796</v>
      </c>
      <c r="C26" s="96">
        <v>0</v>
      </c>
      <c r="D26" s="96">
        <v>0</v>
      </c>
      <c r="E26" s="191"/>
    </row>
    <row r="27" spans="1:5" x14ac:dyDescent="0.25">
      <c r="A27" s="190"/>
      <c r="B27" s="110" t="s">
        <v>798</v>
      </c>
      <c r="C27" s="112">
        <v>0</v>
      </c>
      <c r="D27" s="112">
        <v>0</v>
      </c>
      <c r="E27" s="191"/>
    </row>
    <row r="28" spans="1:5" x14ac:dyDescent="0.25">
      <c r="A28" s="192"/>
      <c r="B28" s="107"/>
      <c r="C28" s="107"/>
      <c r="D28" s="107"/>
      <c r="E28" s="193"/>
    </row>
    <row r="29" spans="1:5" x14ac:dyDescent="0.25">
      <c r="A29" s="110"/>
      <c r="B29" s="110"/>
      <c r="C29" s="110"/>
      <c r="D29" s="110"/>
      <c r="E29" s="110"/>
    </row>
    <row r="30" spans="1:5" x14ac:dyDescent="0.25">
      <c r="A30" s="194"/>
      <c r="B30" s="188" t="s">
        <v>453</v>
      </c>
      <c r="C30" s="200">
        <f>SUM(C31:C38)</f>
        <v>0</v>
      </c>
      <c r="D30" s="200">
        <f>SUM(D31:D38)</f>
        <v>0</v>
      </c>
      <c r="E30" s="189"/>
    </row>
    <row r="31" spans="1:5" x14ac:dyDescent="0.25">
      <c r="A31" s="190"/>
      <c r="B31" s="110" t="s">
        <v>42</v>
      </c>
      <c r="C31" s="2">
        <f>D30</f>
        <v>0</v>
      </c>
      <c r="D31" s="111">
        <v>0</v>
      </c>
      <c r="E31" s="191"/>
    </row>
    <row r="32" spans="1:5" x14ac:dyDescent="0.25">
      <c r="A32" s="190"/>
      <c r="B32" s="110" t="s">
        <v>111</v>
      </c>
      <c r="C32" s="96">
        <v>0</v>
      </c>
      <c r="D32" s="96">
        <v>0</v>
      </c>
      <c r="E32" s="191"/>
    </row>
    <row r="33" spans="1:5" x14ac:dyDescent="0.25">
      <c r="A33" s="190"/>
      <c r="B33" s="110" t="s">
        <v>799</v>
      </c>
      <c r="C33" s="96">
        <v>0</v>
      </c>
      <c r="D33" s="96">
        <v>0</v>
      </c>
      <c r="E33" s="191"/>
    </row>
    <row r="34" spans="1:5" x14ac:dyDescent="0.25">
      <c r="A34" s="190"/>
      <c r="B34" s="110" t="s">
        <v>797</v>
      </c>
      <c r="C34" s="96">
        <v>0</v>
      </c>
      <c r="D34" s="96">
        <v>0</v>
      </c>
      <c r="E34" s="191"/>
    </row>
    <row r="35" spans="1:5" x14ac:dyDescent="0.25">
      <c r="A35" s="190"/>
      <c r="B35" s="110" t="s">
        <v>112</v>
      </c>
      <c r="C35" s="96">
        <v>0</v>
      </c>
      <c r="D35" s="96">
        <v>0</v>
      </c>
      <c r="E35" s="191"/>
    </row>
    <row r="36" spans="1:5" x14ac:dyDescent="0.25">
      <c r="A36" s="190"/>
      <c r="B36" s="110" t="s">
        <v>549</v>
      </c>
      <c r="C36" s="96">
        <v>0</v>
      </c>
      <c r="D36" s="96">
        <v>0</v>
      </c>
      <c r="E36" s="191"/>
    </row>
    <row r="37" spans="1:5" x14ac:dyDescent="0.25">
      <c r="A37" s="190"/>
      <c r="B37" s="110" t="s">
        <v>796</v>
      </c>
      <c r="C37" s="96">
        <v>0</v>
      </c>
      <c r="D37" s="96">
        <v>0</v>
      </c>
      <c r="E37" s="191"/>
    </row>
    <row r="38" spans="1:5" x14ac:dyDescent="0.25">
      <c r="A38" s="190"/>
      <c r="B38" s="110" t="s">
        <v>798</v>
      </c>
      <c r="C38" s="112">
        <v>0</v>
      </c>
      <c r="D38" s="112">
        <v>0</v>
      </c>
      <c r="E38" s="191"/>
    </row>
    <row r="39" spans="1:5" x14ac:dyDescent="0.25">
      <c r="A39" s="192"/>
      <c r="B39" s="107"/>
      <c r="C39" s="107"/>
      <c r="D39" s="107"/>
      <c r="E39" s="193"/>
    </row>
    <row r="40" spans="1:5" x14ac:dyDescent="0.25">
      <c r="A40" s="110"/>
      <c r="B40" s="110"/>
      <c r="C40" s="110"/>
      <c r="D40" s="110"/>
      <c r="E40" s="110"/>
    </row>
    <row r="41" spans="1:5" x14ac:dyDescent="0.25">
      <c r="A41" s="194"/>
      <c r="B41" s="188" t="s">
        <v>455</v>
      </c>
      <c r="C41" s="200">
        <f>SUM(C42:C49)</f>
        <v>0</v>
      </c>
      <c r="D41" s="200">
        <f>SUM(D42:D49)</f>
        <v>0</v>
      </c>
      <c r="E41" s="189"/>
    </row>
    <row r="42" spans="1:5" x14ac:dyDescent="0.25">
      <c r="A42" s="190"/>
      <c r="B42" s="110" t="s">
        <v>42</v>
      </c>
      <c r="C42" s="2">
        <f>D41</f>
        <v>0</v>
      </c>
      <c r="D42" s="111">
        <v>0</v>
      </c>
      <c r="E42" s="191"/>
    </row>
    <row r="43" spans="1:5" x14ac:dyDescent="0.25">
      <c r="A43" s="190"/>
      <c r="B43" s="110" t="s">
        <v>111</v>
      </c>
      <c r="C43" s="96">
        <v>0</v>
      </c>
      <c r="D43" s="96">
        <v>0</v>
      </c>
      <c r="E43" s="191"/>
    </row>
    <row r="44" spans="1:5" x14ac:dyDescent="0.25">
      <c r="A44" s="190"/>
      <c r="B44" s="110" t="s">
        <v>799</v>
      </c>
      <c r="C44" s="96">
        <v>0</v>
      </c>
      <c r="D44" s="96">
        <v>0</v>
      </c>
      <c r="E44" s="191"/>
    </row>
    <row r="45" spans="1:5" x14ac:dyDescent="0.25">
      <c r="A45" s="190"/>
      <c r="B45" s="110" t="s">
        <v>797</v>
      </c>
      <c r="C45" s="96">
        <v>0</v>
      </c>
      <c r="D45" s="96">
        <v>0</v>
      </c>
      <c r="E45" s="191"/>
    </row>
    <row r="46" spans="1:5" x14ac:dyDescent="0.25">
      <c r="A46" s="190"/>
      <c r="B46" s="110" t="s">
        <v>112</v>
      </c>
      <c r="C46" s="96">
        <v>0</v>
      </c>
      <c r="D46" s="96">
        <v>0</v>
      </c>
      <c r="E46" s="191"/>
    </row>
    <row r="47" spans="1:5" x14ac:dyDescent="0.25">
      <c r="A47" s="190"/>
      <c r="B47" s="110" t="s">
        <v>549</v>
      </c>
      <c r="C47" s="96">
        <v>0</v>
      </c>
      <c r="D47" s="96">
        <v>0</v>
      </c>
      <c r="E47" s="191"/>
    </row>
    <row r="48" spans="1:5" x14ac:dyDescent="0.25">
      <c r="A48" s="190"/>
      <c r="B48" s="110" t="s">
        <v>796</v>
      </c>
      <c r="C48" s="96">
        <v>0</v>
      </c>
      <c r="D48" s="96">
        <v>0</v>
      </c>
      <c r="E48" s="191"/>
    </row>
    <row r="49" spans="1:5" x14ac:dyDescent="0.25">
      <c r="A49" s="190"/>
      <c r="B49" s="110" t="s">
        <v>798</v>
      </c>
      <c r="C49" s="112">
        <v>0</v>
      </c>
      <c r="D49" s="112">
        <v>0</v>
      </c>
      <c r="E49" s="191"/>
    </row>
    <row r="50" spans="1:5" x14ac:dyDescent="0.25">
      <c r="A50" s="192"/>
      <c r="B50" s="107"/>
      <c r="C50" s="107"/>
      <c r="D50" s="107"/>
      <c r="E50" s="193"/>
    </row>
    <row r="51" spans="1:5" x14ac:dyDescent="0.25">
      <c r="A51" s="110"/>
      <c r="B51" s="110"/>
      <c r="C51" s="110"/>
      <c r="D51" s="110"/>
      <c r="E51" s="110"/>
    </row>
    <row r="52" spans="1:5" x14ac:dyDescent="0.25">
      <c r="A52" s="194"/>
      <c r="B52" s="188" t="s">
        <v>456</v>
      </c>
      <c r="C52" s="200">
        <f>SUM(C53:C60)</f>
        <v>0</v>
      </c>
      <c r="D52" s="200">
        <f>SUM(D53:D60)</f>
        <v>0</v>
      </c>
      <c r="E52" s="189"/>
    </row>
    <row r="53" spans="1:5" x14ac:dyDescent="0.25">
      <c r="A53" s="190"/>
      <c r="B53" s="110" t="s">
        <v>42</v>
      </c>
      <c r="C53" s="2">
        <f>D52</f>
        <v>0</v>
      </c>
      <c r="D53" s="111">
        <v>0</v>
      </c>
      <c r="E53" s="191"/>
    </row>
    <row r="54" spans="1:5" x14ac:dyDescent="0.25">
      <c r="A54" s="190"/>
      <c r="B54" s="110" t="s">
        <v>111</v>
      </c>
      <c r="C54" s="96">
        <v>0</v>
      </c>
      <c r="D54" s="96">
        <v>0</v>
      </c>
      <c r="E54" s="191"/>
    </row>
    <row r="55" spans="1:5" x14ac:dyDescent="0.25">
      <c r="A55" s="190"/>
      <c r="B55" s="110" t="s">
        <v>799</v>
      </c>
      <c r="C55" s="96">
        <v>0</v>
      </c>
      <c r="D55" s="96">
        <v>0</v>
      </c>
      <c r="E55" s="191"/>
    </row>
    <row r="56" spans="1:5" x14ac:dyDescent="0.25">
      <c r="A56" s="190"/>
      <c r="B56" s="110" t="s">
        <v>797</v>
      </c>
      <c r="C56" s="96">
        <v>0</v>
      </c>
      <c r="D56" s="96">
        <v>0</v>
      </c>
      <c r="E56" s="191"/>
    </row>
    <row r="57" spans="1:5" x14ac:dyDescent="0.25">
      <c r="A57" s="190"/>
      <c r="B57" s="110" t="s">
        <v>112</v>
      </c>
      <c r="C57" s="96">
        <v>0</v>
      </c>
      <c r="D57" s="96">
        <v>0</v>
      </c>
      <c r="E57" s="191"/>
    </row>
    <row r="58" spans="1:5" x14ac:dyDescent="0.25">
      <c r="A58" s="190"/>
      <c r="B58" s="110" t="s">
        <v>549</v>
      </c>
      <c r="C58" s="96">
        <v>0</v>
      </c>
      <c r="D58" s="96">
        <v>0</v>
      </c>
      <c r="E58" s="191"/>
    </row>
    <row r="59" spans="1:5" x14ac:dyDescent="0.25">
      <c r="A59" s="190"/>
      <c r="B59" s="110" t="s">
        <v>796</v>
      </c>
      <c r="C59" s="96">
        <v>0</v>
      </c>
      <c r="D59" s="96">
        <v>0</v>
      </c>
      <c r="E59" s="191"/>
    </row>
    <row r="60" spans="1:5" x14ac:dyDescent="0.25">
      <c r="A60" s="190"/>
      <c r="B60" s="110" t="s">
        <v>798</v>
      </c>
      <c r="C60" s="112">
        <v>0</v>
      </c>
      <c r="D60" s="112">
        <v>0</v>
      </c>
      <c r="E60" s="191"/>
    </row>
    <row r="61" spans="1:5" x14ac:dyDescent="0.25">
      <c r="A61" s="192"/>
      <c r="B61" s="107"/>
      <c r="C61" s="107"/>
      <c r="D61" s="107"/>
      <c r="E61" s="193"/>
    </row>
  </sheetData>
  <sheetProtection algorithmName="SHA-512" hashValue="AzcjQhZgExZu1eOqLf0IZhWeYyyeNPCGuPDUZ+Aj3jvCRLjwP2kqfhme2Pj4XAzQEwro6HdIJH47FPLwvFG2/Q==" saltValue="ZbqsXOb2vyy1HxN/tTlmxA==" spinCount="100000" sheet="1" formatCells="0" formatColumns="0" formatRows="0" insertRows="0" sort="0" autoFilter="0" pivotTables="0"/>
  <mergeCells count="3">
    <mergeCell ref="A1:D1"/>
    <mergeCell ref="A3:D3"/>
    <mergeCell ref="A4:E4"/>
  </mergeCells>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&amp;C&amp;A&amp;R&amp;P</oddFooter>
  </headerFooter>
  <rowBreaks count="1" manualBreakCount="1">
    <brk id="50"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499984740745262"/>
  </sheetPr>
  <dimension ref="A1:S62"/>
  <sheetViews>
    <sheetView view="pageBreakPreview" zoomScaleNormal="100" zoomScaleSheetLayoutView="100" workbookViewId="0">
      <pane ySplit="5" topLeftCell="A6" activePane="bottomLeft" state="frozen"/>
      <selection activeCell="A2" sqref="A2:B2"/>
      <selection pane="bottomLeft" activeCell="B16" sqref="B16"/>
    </sheetView>
  </sheetViews>
  <sheetFormatPr defaultRowHeight="15" x14ac:dyDescent="0.25"/>
  <cols>
    <col min="1" max="1" width="4.140625" bestFit="1" customWidth="1"/>
    <col min="2" max="2" width="58.42578125" customWidth="1"/>
    <col min="3" max="4" width="12.85546875" customWidth="1"/>
  </cols>
  <sheetData>
    <row r="1" spans="1:19" ht="15.75" x14ac:dyDescent="0.25">
      <c r="A1" s="276" t="str">
        <f>"CONGREGATION (GEMEENTE): "&amp;INSETTE!B3</f>
        <v>CONGREGATION (GEMEENTE): gemeente</v>
      </c>
      <c r="B1" s="276"/>
      <c r="C1" s="276"/>
      <c r="D1" s="276"/>
      <c r="S1" t="s">
        <v>41</v>
      </c>
    </row>
    <row r="2" spans="1:19" ht="6" customHeight="1" x14ac:dyDescent="0.25"/>
    <row r="3" spans="1:19" x14ac:dyDescent="0.25">
      <c r="A3" s="294" t="s">
        <v>650</v>
      </c>
      <c r="B3" s="294"/>
      <c r="C3" s="294"/>
      <c r="D3" s="294"/>
    </row>
    <row r="4" spans="1:19" x14ac:dyDescent="0.25">
      <c r="B4" s="298" t="s">
        <v>745</v>
      </c>
      <c r="C4" s="298"/>
      <c r="D4" s="298"/>
      <c r="E4" s="179"/>
      <c r="F4" s="179"/>
    </row>
    <row r="5" spans="1:19" x14ac:dyDescent="0.25">
      <c r="C5" s="1">
        <f>INSETTE!B24</f>
        <v>2026</v>
      </c>
      <c r="D5" s="1">
        <f>INSETTE!B22</f>
        <v>2025</v>
      </c>
    </row>
    <row r="6" spans="1:19" x14ac:dyDescent="0.25">
      <c r="A6" s="1" t="s">
        <v>76</v>
      </c>
      <c r="B6" s="110"/>
      <c r="C6" s="110"/>
      <c r="D6" s="110"/>
    </row>
    <row r="7" spans="1:19" ht="6" customHeight="1" x14ac:dyDescent="0.25">
      <c r="A7" s="110"/>
      <c r="B7" s="110"/>
      <c r="C7" s="110"/>
      <c r="D7" s="110"/>
    </row>
    <row r="8" spans="1:19" x14ac:dyDescent="0.25">
      <c r="A8" s="180"/>
      <c r="B8" s="1" t="s">
        <v>295</v>
      </c>
      <c r="C8" s="109">
        <f>SUM(C9:C12)</f>
        <v>0</v>
      </c>
      <c r="D8" s="109">
        <f>SUM(D9:D12)</f>
        <v>0</v>
      </c>
    </row>
    <row r="9" spans="1:19" x14ac:dyDescent="0.25">
      <c r="A9" s="110"/>
      <c r="B9" s="110" t="s">
        <v>413</v>
      </c>
      <c r="C9" s="111">
        <v>0</v>
      </c>
      <c r="D9" s="111">
        <v>0</v>
      </c>
    </row>
    <row r="10" spans="1:19" x14ac:dyDescent="0.25">
      <c r="A10" s="110"/>
      <c r="B10" s="110" t="s">
        <v>414</v>
      </c>
      <c r="C10" s="96">
        <v>0</v>
      </c>
      <c r="D10" s="96">
        <v>0</v>
      </c>
    </row>
    <row r="11" spans="1:19" x14ac:dyDescent="0.25">
      <c r="A11" s="110"/>
      <c r="B11" s="110" t="s">
        <v>415</v>
      </c>
      <c r="C11" s="96">
        <v>0</v>
      </c>
      <c r="D11" s="96">
        <v>0</v>
      </c>
    </row>
    <row r="12" spans="1:19" x14ac:dyDescent="0.25">
      <c r="A12" s="110"/>
      <c r="B12" s="110" t="s">
        <v>433</v>
      </c>
      <c r="C12" s="112">
        <v>0</v>
      </c>
      <c r="D12" s="112">
        <v>0</v>
      </c>
    </row>
    <row r="13" spans="1:19" x14ac:dyDescent="0.25">
      <c r="A13" s="110"/>
      <c r="B13" s="110"/>
      <c r="C13" s="110"/>
      <c r="D13" s="110"/>
    </row>
    <row r="14" spans="1:19" x14ac:dyDescent="0.25">
      <c r="A14" s="180"/>
      <c r="B14" s="1" t="s">
        <v>296</v>
      </c>
      <c r="C14" s="109">
        <f>SUM(C15:C18)</f>
        <v>0</v>
      </c>
      <c r="D14" s="109">
        <f>SUM(D15:D18)</f>
        <v>0</v>
      </c>
    </row>
    <row r="15" spans="1:19" x14ac:dyDescent="0.25">
      <c r="A15" s="110"/>
      <c r="B15" s="110" t="s">
        <v>413</v>
      </c>
      <c r="C15" s="111">
        <v>0</v>
      </c>
      <c r="D15" s="111">
        <v>0</v>
      </c>
    </row>
    <row r="16" spans="1:19" x14ac:dyDescent="0.25">
      <c r="A16" s="110"/>
      <c r="B16" s="110" t="s">
        <v>414</v>
      </c>
      <c r="C16" s="96">
        <v>0</v>
      </c>
      <c r="D16" s="96">
        <v>0</v>
      </c>
    </row>
    <row r="17" spans="1:4" x14ac:dyDescent="0.25">
      <c r="A17" s="110"/>
      <c r="B17" s="110" t="s">
        <v>415</v>
      </c>
      <c r="C17" s="96">
        <v>0</v>
      </c>
      <c r="D17" s="96">
        <v>0</v>
      </c>
    </row>
    <row r="18" spans="1:4" x14ac:dyDescent="0.25">
      <c r="A18" s="110"/>
      <c r="B18" s="110" t="s">
        <v>433</v>
      </c>
      <c r="C18" s="112">
        <v>0</v>
      </c>
      <c r="D18" s="112">
        <v>0</v>
      </c>
    </row>
    <row r="19" spans="1:4" x14ac:dyDescent="0.25">
      <c r="A19" s="110"/>
      <c r="B19" s="110"/>
      <c r="C19" s="110"/>
      <c r="D19" s="110"/>
    </row>
    <row r="20" spans="1:4" x14ac:dyDescent="0.25">
      <c r="A20" s="180"/>
      <c r="B20" s="1" t="s">
        <v>462</v>
      </c>
      <c r="C20" s="109">
        <f>SUM(C21:C24)</f>
        <v>0</v>
      </c>
      <c r="D20" s="109">
        <f>SUM(D21:D24)</f>
        <v>0</v>
      </c>
    </row>
    <row r="21" spans="1:4" x14ac:dyDescent="0.25">
      <c r="A21" s="110"/>
      <c r="B21" s="110" t="s">
        <v>292</v>
      </c>
      <c r="C21" s="111">
        <v>0</v>
      </c>
      <c r="D21" s="111">
        <v>0</v>
      </c>
    </row>
    <row r="22" spans="1:4" x14ac:dyDescent="0.25">
      <c r="A22" s="110"/>
      <c r="B22" s="110" t="s">
        <v>293</v>
      </c>
      <c r="C22" s="96">
        <v>0</v>
      </c>
      <c r="D22" s="96">
        <v>0</v>
      </c>
    </row>
    <row r="23" spans="1:4" x14ac:dyDescent="0.25">
      <c r="A23" s="110"/>
      <c r="B23" s="110" t="s">
        <v>294</v>
      </c>
      <c r="C23" s="96">
        <v>0</v>
      </c>
      <c r="D23" s="96">
        <v>0</v>
      </c>
    </row>
    <row r="24" spans="1:4" x14ac:dyDescent="0.25">
      <c r="A24" s="110"/>
      <c r="B24" s="110" t="s">
        <v>543</v>
      </c>
      <c r="C24" s="112">
        <v>0</v>
      </c>
      <c r="D24" s="112">
        <v>0</v>
      </c>
    </row>
    <row r="25" spans="1:4" x14ac:dyDescent="0.25">
      <c r="A25" s="110"/>
      <c r="B25" s="110"/>
      <c r="C25" s="110"/>
      <c r="D25" s="110"/>
    </row>
    <row r="26" spans="1:4" x14ac:dyDescent="0.25">
      <c r="A26" s="180"/>
      <c r="B26" s="1" t="s">
        <v>79</v>
      </c>
      <c r="C26" s="109">
        <f>SUM(C27:C33)</f>
        <v>0</v>
      </c>
      <c r="D26" s="109">
        <f>SUM(D27:D33)</f>
        <v>0</v>
      </c>
    </row>
    <row r="27" spans="1:4" x14ac:dyDescent="0.25">
      <c r="A27" s="110"/>
      <c r="B27" s="110" t="s">
        <v>299</v>
      </c>
      <c r="C27" s="111">
        <v>0</v>
      </c>
      <c r="D27" s="111">
        <v>0</v>
      </c>
    </row>
    <row r="28" spans="1:4" x14ac:dyDescent="0.25">
      <c r="A28" s="110"/>
      <c r="B28" s="110" t="s">
        <v>300</v>
      </c>
      <c r="C28" s="96">
        <v>0</v>
      </c>
      <c r="D28" s="96">
        <v>0</v>
      </c>
    </row>
    <row r="29" spans="1:4" x14ac:dyDescent="0.25">
      <c r="A29" s="110"/>
      <c r="B29" s="110" t="s">
        <v>457</v>
      </c>
      <c r="C29" s="96">
        <v>0</v>
      </c>
      <c r="D29" s="96">
        <v>0</v>
      </c>
    </row>
    <row r="30" spans="1:4" x14ac:dyDescent="0.25">
      <c r="A30" s="110"/>
      <c r="B30" s="110" t="s">
        <v>458</v>
      </c>
      <c r="C30" s="96">
        <v>0</v>
      </c>
      <c r="D30" s="96">
        <v>0</v>
      </c>
    </row>
    <row r="31" spans="1:4" x14ac:dyDescent="0.25">
      <c r="A31" s="110"/>
      <c r="B31" s="110" t="s">
        <v>459</v>
      </c>
      <c r="C31" s="96">
        <v>0</v>
      </c>
      <c r="D31" s="96">
        <v>0</v>
      </c>
    </row>
    <row r="32" spans="1:4" x14ac:dyDescent="0.25">
      <c r="A32" s="110"/>
      <c r="B32" s="110" t="s">
        <v>460</v>
      </c>
      <c r="C32" s="96">
        <v>0</v>
      </c>
      <c r="D32" s="96">
        <v>0</v>
      </c>
    </row>
    <row r="33" spans="1:4" x14ac:dyDescent="0.25">
      <c r="A33" s="110"/>
      <c r="B33" s="110" t="s">
        <v>461</v>
      </c>
      <c r="C33" s="112">
        <v>0</v>
      </c>
      <c r="D33" s="112">
        <v>0</v>
      </c>
    </row>
    <row r="34" spans="1:4" x14ac:dyDescent="0.25">
      <c r="A34" s="110"/>
      <c r="B34" s="110"/>
      <c r="C34" s="110"/>
      <c r="D34" s="110"/>
    </row>
    <row r="35" spans="1:4" x14ac:dyDescent="0.25">
      <c r="A35" s="108" t="s">
        <v>297</v>
      </c>
      <c r="C35" s="110"/>
      <c r="D35" s="110"/>
    </row>
    <row r="36" spans="1:4" ht="6" customHeight="1" x14ac:dyDescent="0.25">
      <c r="A36" s="110"/>
      <c r="B36" s="110"/>
      <c r="C36" s="110"/>
      <c r="D36" s="110"/>
    </row>
    <row r="37" spans="1:4" x14ac:dyDescent="0.25">
      <c r="A37" s="180"/>
      <c r="B37" s="1" t="s">
        <v>81</v>
      </c>
      <c r="C37" s="109">
        <f>C38+C45+C52</f>
        <v>0</v>
      </c>
      <c r="D37" s="109">
        <f>D38+D45+D52</f>
        <v>0</v>
      </c>
    </row>
    <row r="38" spans="1:4" x14ac:dyDescent="0.25">
      <c r="A38" s="180"/>
      <c r="B38" s="108" t="s">
        <v>712</v>
      </c>
      <c r="C38" s="5">
        <f>SUM(C39:C43)</f>
        <v>0</v>
      </c>
      <c r="D38" s="5">
        <f>SUM(D39:D43)</f>
        <v>0</v>
      </c>
    </row>
    <row r="39" spans="1:4" x14ac:dyDescent="0.25">
      <c r="A39" s="110"/>
      <c r="B39" s="110" t="s">
        <v>83</v>
      </c>
      <c r="C39" s="2">
        <f>D38</f>
        <v>0</v>
      </c>
      <c r="D39" s="111">
        <v>0</v>
      </c>
    </row>
    <row r="40" spans="1:4" x14ac:dyDescent="0.25">
      <c r="A40" s="110"/>
      <c r="B40" s="110" t="s">
        <v>714</v>
      </c>
      <c r="C40" s="96">
        <v>0</v>
      </c>
      <c r="D40" s="96">
        <v>0</v>
      </c>
    </row>
    <row r="41" spans="1:4" x14ac:dyDescent="0.25">
      <c r="A41" s="110"/>
      <c r="B41" s="110" t="s">
        <v>713</v>
      </c>
      <c r="C41" s="96">
        <v>0</v>
      </c>
      <c r="D41" s="96">
        <v>0</v>
      </c>
    </row>
    <row r="42" spans="1:4" x14ac:dyDescent="0.25">
      <c r="A42" s="110"/>
      <c r="B42" s="110" t="s">
        <v>718</v>
      </c>
      <c r="C42" s="96">
        <v>0</v>
      </c>
      <c r="D42" s="96">
        <v>0</v>
      </c>
    </row>
    <row r="43" spans="1:4" x14ac:dyDescent="0.25">
      <c r="A43" s="110"/>
      <c r="B43" s="110" t="s">
        <v>717</v>
      </c>
      <c r="C43" s="112">
        <v>0</v>
      </c>
      <c r="D43" s="112">
        <v>0</v>
      </c>
    </row>
    <row r="44" spans="1:4" ht="8.25" customHeight="1" x14ac:dyDescent="0.25">
      <c r="A44" s="110"/>
      <c r="B44" s="110"/>
      <c r="C44" s="110"/>
      <c r="D44" s="110"/>
    </row>
    <row r="45" spans="1:4" x14ac:dyDescent="0.25">
      <c r="A45" s="110"/>
      <c r="B45" s="108" t="s">
        <v>712</v>
      </c>
      <c r="C45" s="5">
        <f>SUM(C46:C50)</f>
        <v>0</v>
      </c>
      <c r="D45" s="5">
        <f>SUM(D46:D50)</f>
        <v>0</v>
      </c>
    </row>
    <row r="46" spans="1:4" x14ac:dyDescent="0.25">
      <c r="A46" s="110"/>
      <c r="B46" s="110" t="s">
        <v>83</v>
      </c>
      <c r="C46" s="2">
        <f>D45</f>
        <v>0</v>
      </c>
      <c r="D46" s="111">
        <v>0</v>
      </c>
    </row>
    <row r="47" spans="1:4" x14ac:dyDescent="0.25">
      <c r="A47" s="110"/>
      <c r="B47" s="110" t="s">
        <v>714</v>
      </c>
      <c r="C47" s="96">
        <v>0</v>
      </c>
      <c r="D47" s="96">
        <v>0</v>
      </c>
    </row>
    <row r="48" spans="1:4" x14ac:dyDescent="0.25">
      <c r="A48" s="110"/>
      <c r="B48" s="110" t="s">
        <v>713</v>
      </c>
      <c r="C48" s="96">
        <v>0</v>
      </c>
      <c r="D48" s="96">
        <v>0</v>
      </c>
    </row>
    <row r="49" spans="1:4" x14ac:dyDescent="0.25">
      <c r="A49" s="110"/>
      <c r="B49" s="110" t="s">
        <v>718</v>
      </c>
      <c r="C49" s="96">
        <v>0</v>
      </c>
      <c r="D49" s="96">
        <v>0</v>
      </c>
    </row>
    <row r="50" spans="1:4" x14ac:dyDescent="0.25">
      <c r="A50" s="110"/>
      <c r="B50" s="110" t="s">
        <v>717</v>
      </c>
      <c r="C50" s="112">
        <v>0</v>
      </c>
      <c r="D50" s="112">
        <v>0</v>
      </c>
    </row>
    <row r="51" spans="1:4" ht="8.25" customHeight="1" x14ac:dyDescent="0.25">
      <c r="A51" s="110"/>
      <c r="B51" s="110"/>
      <c r="C51" s="110"/>
      <c r="D51" s="110"/>
    </row>
    <row r="52" spans="1:4" x14ac:dyDescent="0.25">
      <c r="A52" s="110"/>
      <c r="B52" s="108" t="s">
        <v>712</v>
      </c>
      <c r="C52" s="5">
        <f>SUM(C53:C57)</f>
        <v>0</v>
      </c>
      <c r="D52" s="5">
        <f>SUM(D53:D57)</f>
        <v>0</v>
      </c>
    </row>
    <row r="53" spans="1:4" x14ac:dyDescent="0.25">
      <c r="A53" s="110"/>
      <c r="B53" s="110" t="s">
        <v>83</v>
      </c>
      <c r="C53" s="2">
        <f>D52</f>
        <v>0</v>
      </c>
      <c r="D53" s="111">
        <v>0</v>
      </c>
    </row>
    <row r="54" spans="1:4" x14ac:dyDescent="0.25">
      <c r="A54" s="110"/>
      <c r="B54" s="110" t="s">
        <v>714</v>
      </c>
      <c r="C54" s="96">
        <v>0</v>
      </c>
      <c r="D54" s="96">
        <v>0</v>
      </c>
    </row>
    <row r="55" spans="1:4" x14ac:dyDescent="0.25">
      <c r="A55" s="110"/>
      <c r="B55" s="110" t="s">
        <v>713</v>
      </c>
      <c r="C55" s="96">
        <v>0</v>
      </c>
      <c r="D55" s="96">
        <v>0</v>
      </c>
    </row>
    <row r="56" spans="1:4" x14ac:dyDescent="0.25">
      <c r="A56" s="110"/>
      <c r="B56" s="110" t="s">
        <v>718</v>
      </c>
      <c r="C56" s="96">
        <v>0</v>
      </c>
      <c r="D56" s="96">
        <v>0</v>
      </c>
    </row>
    <row r="57" spans="1:4" x14ac:dyDescent="0.25">
      <c r="A57" s="110"/>
      <c r="B57" s="110" t="s">
        <v>717</v>
      </c>
      <c r="C57" s="112">
        <v>0</v>
      </c>
      <c r="D57" s="112">
        <v>0</v>
      </c>
    </row>
    <row r="58" spans="1:4" x14ac:dyDescent="0.25">
      <c r="A58" s="110"/>
      <c r="B58" s="110"/>
      <c r="C58" s="110"/>
      <c r="D58" s="110"/>
    </row>
    <row r="59" spans="1:4" x14ac:dyDescent="0.25">
      <c r="A59" s="180"/>
      <c r="B59" s="1" t="s">
        <v>82</v>
      </c>
      <c r="C59" s="109">
        <f>SUM(C60:C62)</f>
        <v>0</v>
      </c>
      <c r="D59" s="109">
        <f>SUM(D60:D62)</f>
        <v>0</v>
      </c>
    </row>
    <row r="60" spans="1:4" x14ac:dyDescent="0.25">
      <c r="A60" s="110"/>
      <c r="B60" s="110" t="s">
        <v>291</v>
      </c>
      <c r="C60" s="111">
        <v>0</v>
      </c>
      <c r="D60" s="111">
        <v>0</v>
      </c>
    </row>
    <row r="61" spans="1:4" x14ac:dyDescent="0.25">
      <c r="A61" s="110"/>
      <c r="B61" s="110" t="s">
        <v>414</v>
      </c>
      <c r="C61" s="96">
        <v>0</v>
      </c>
      <c r="D61" s="96">
        <v>0</v>
      </c>
    </row>
    <row r="62" spans="1:4" x14ac:dyDescent="0.25">
      <c r="A62" s="110"/>
      <c r="B62" s="110" t="s">
        <v>415</v>
      </c>
      <c r="C62" s="112">
        <v>0</v>
      </c>
      <c r="D62" s="112">
        <v>0</v>
      </c>
    </row>
  </sheetData>
  <sheetProtection algorithmName="SHA-512" hashValue="xDaHX/AMcFkxoPNGRnHuS1GcqvWIX5h+Q9zVG1OTCizG7FLspNeeznesoappXmv3rxwMTg7Sx3QTBZUgo+bKqw==" saltValue="Czo/+2pcSknOQX/PaK8DyQ==" spinCount="100000" sheet="1" formatCells="0" formatColumns="0" formatRows="0" insertRows="0" sort="0" autoFilter="0" pivotTables="0"/>
  <mergeCells count="3">
    <mergeCell ref="A1:D1"/>
    <mergeCell ref="A3:D3"/>
    <mergeCell ref="B4:D4"/>
  </mergeCells>
  <phoneticPr fontId="14" type="noConversion"/>
  <pageMargins left="0.70866141732283472" right="0.70866141732283472" top="0.74803149606299213" bottom="0.74803149606299213" header="0.31496062992125984" footer="0.31496062992125984"/>
  <pageSetup orientation="portrait" r:id="rId1"/>
  <headerFooter>
    <oddFooter>&amp;C&amp;A&amp;R&amp;P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9" tint="-0.499984740745262"/>
  </sheetPr>
  <dimension ref="A1:S131"/>
  <sheetViews>
    <sheetView view="pageBreakPreview" zoomScaleNormal="100" zoomScaleSheetLayoutView="100" workbookViewId="0">
      <pane ySplit="6" topLeftCell="A7" activePane="bottomLeft" state="frozen"/>
      <selection activeCell="A2" sqref="A2:B2"/>
      <selection pane="bottomLeft" activeCell="B18" sqref="B18"/>
    </sheetView>
  </sheetViews>
  <sheetFormatPr defaultRowHeight="15" x14ac:dyDescent="0.25"/>
  <cols>
    <col min="1" max="1" width="5.140625" bestFit="1" customWidth="1"/>
    <col min="2" max="2" width="61.42578125" customWidth="1"/>
    <col min="3" max="4" width="12.85546875" customWidth="1"/>
    <col min="5" max="5" width="3.28515625" customWidth="1"/>
  </cols>
  <sheetData>
    <row r="1" spans="1:19" ht="15.75" x14ac:dyDescent="0.25">
      <c r="A1" s="276" t="str">
        <f>"CONGREGATION (GEMEENTE): "&amp;INSETTE!B3</f>
        <v>CONGREGATION (GEMEENTE): gemeente</v>
      </c>
      <c r="B1" s="276"/>
      <c r="C1" s="276"/>
      <c r="D1" s="276"/>
      <c r="S1" t="s">
        <v>41</v>
      </c>
    </row>
    <row r="2" spans="1:19" ht="6" hidden="1" customHeight="1" x14ac:dyDescent="0.25"/>
    <row r="3" spans="1:19" x14ac:dyDescent="0.25">
      <c r="A3" s="294" t="s">
        <v>708</v>
      </c>
      <c r="B3" s="294"/>
      <c r="C3" s="294"/>
      <c r="D3" s="294"/>
    </row>
    <row r="4" spans="1:19" ht="6" hidden="1" customHeight="1" x14ac:dyDescent="0.25"/>
    <row r="5" spans="1:19" x14ac:dyDescent="0.25">
      <c r="A5" s="298" t="s">
        <v>745</v>
      </c>
      <c r="B5" s="298"/>
      <c r="C5" s="298"/>
      <c r="D5" s="298"/>
      <c r="E5" s="298"/>
      <c r="F5" s="179"/>
    </row>
    <row r="6" spans="1:19" x14ac:dyDescent="0.25">
      <c r="C6" s="1">
        <f>INSETTE!B24</f>
        <v>2026</v>
      </c>
      <c r="D6" s="1">
        <f>INSETTE!B22</f>
        <v>2025</v>
      </c>
    </row>
    <row r="7" spans="1:19" x14ac:dyDescent="0.25">
      <c r="A7" s="180"/>
      <c r="B7" s="1" t="s">
        <v>124</v>
      </c>
      <c r="C7" s="5">
        <f>SUM(C8:C12)</f>
        <v>0</v>
      </c>
      <c r="D7" s="5">
        <f>SUM(D8:D12)</f>
        <v>0</v>
      </c>
      <c r="E7" s="110"/>
    </row>
    <row r="8" spans="1:19" x14ac:dyDescent="0.25">
      <c r="A8" s="110"/>
      <c r="B8" s="110" t="s">
        <v>83</v>
      </c>
      <c r="C8" s="2">
        <f>D7</f>
        <v>0</v>
      </c>
      <c r="D8" s="111">
        <v>0</v>
      </c>
      <c r="E8" s="110"/>
    </row>
    <row r="9" spans="1:19" x14ac:dyDescent="0.25">
      <c r="A9" s="110"/>
      <c r="B9" s="110" t="s">
        <v>84</v>
      </c>
      <c r="C9" s="3">
        <f>'INCOME STATEMENT'!E64</f>
        <v>0</v>
      </c>
      <c r="D9" s="3">
        <f>'INCOME STATEMENT'!F64</f>
        <v>0</v>
      </c>
      <c r="E9" s="110"/>
    </row>
    <row r="10" spans="1:19" x14ac:dyDescent="0.25">
      <c r="A10" s="110"/>
      <c r="B10" s="110" t="s">
        <v>86</v>
      </c>
      <c r="C10" s="96">
        <v>0</v>
      </c>
      <c r="D10" s="96">
        <v>0</v>
      </c>
      <c r="E10" s="110"/>
    </row>
    <row r="11" spans="1:19" x14ac:dyDescent="0.25">
      <c r="A11" s="110"/>
      <c r="B11" s="110" t="s">
        <v>563</v>
      </c>
      <c r="C11" s="96">
        <v>0</v>
      </c>
      <c r="D11" s="96">
        <v>0</v>
      </c>
      <c r="E11" s="110"/>
    </row>
    <row r="12" spans="1:19" x14ac:dyDescent="0.25">
      <c r="A12" s="110"/>
      <c r="B12" s="110" t="s">
        <v>85</v>
      </c>
      <c r="C12" s="112">
        <v>0</v>
      </c>
      <c r="D12" s="112">
        <v>0</v>
      </c>
      <c r="E12" s="110"/>
    </row>
    <row r="13" spans="1:19" x14ac:dyDescent="0.25">
      <c r="A13" s="110"/>
      <c r="B13" s="110"/>
      <c r="C13" s="110"/>
      <c r="D13" s="110"/>
      <c r="E13" s="110"/>
    </row>
    <row r="14" spans="1:19" x14ac:dyDescent="0.25">
      <c r="A14" s="180"/>
      <c r="B14" s="1" t="s">
        <v>92</v>
      </c>
      <c r="C14" s="5">
        <f>SUM(C15:C18)</f>
        <v>0</v>
      </c>
      <c r="D14" s="5">
        <f>SUM(D15:D18)</f>
        <v>0</v>
      </c>
      <c r="E14" s="110"/>
    </row>
    <row r="15" spans="1:19" x14ac:dyDescent="0.25">
      <c r="A15" s="110"/>
      <c r="B15" s="110" t="s">
        <v>83</v>
      </c>
      <c r="C15" s="2">
        <f>D14</f>
        <v>0</v>
      </c>
      <c r="D15" s="111">
        <v>0</v>
      </c>
      <c r="E15" s="110"/>
    </row>
    <row r="16" spans="1:19" x14ac:dyDescent="0.25">
      <c r="A16" s="110"/>
      <c r="B16" s="110" t="s">
        <v>86</v>
      </c>
      <c r="C16" s="96">
        <v>0</v>
      </c>
      <c r="D16" s="96">
        <v>0</v>
      </c>
      <c r="E16" s="110"/>
    </row>
    <row r="17" spans="1:5" x14ac:dyDescent="0.25">
      <c r="A17" s="110"/>
      <c r="B17" s="110" t="s">
        <v>564</v>
      </c>
      <c r="C17" s="96">
        <v>0</v>
      </c>
      <c r="D17" s="96">
        <v>0</v>
      </c>
      <c r="E17" s="110"/>
    </row>
    <row r="18" spans="1:5" x14ac:dyDescent="0.25">
      <c r="A18" s="110"/>
      <c r="B18" s="110" t="s">
        <v>85</v>
      </c>
      <c r="C18" s="112">
        <v>0</v>
      </c>
      <c r="D18" s="112">
        <v>0</v>
      </c>
      <c r="E18" s="110"/>
    </row>
    <row r="19" spans="1:5" x14ac:dyDescent="0.25">
      <c r="A19" s="110"/>
      <c r="B19" s="110"/>
      <c r="C19" s="110"/>
      <c r="D19" s="110"/>
      <c r="E19" s="110"/>
    </row>
    <row r="20" spans="1:5" x14ac:dyDescent="0.25">
      <c r="A20" s="180"/>
      <c r="B20" s="1" t="s">
        <v>93</v>
      </c>
      <c r="C20" s="5">
        <f>C28+C35+C42+C49+C56+C63+C70+C77+C84+C91+C98+C105+C112+C119+C126</f>
        <v>0</v>
      </c>
      <c r="D20" s="5">
        <f>D28+D35+D42+D49+D56+D63+D70+D77+D84+D91+D98+D105+D112+D119+D126</f>
        <v>0</v>
      </c>
      <c r="E20" s="110"/>
    </row>
    <row r="21" spans="1:5" x14ac:dyDescent="0.25">
      <c r="A21" s="180"/>
      <c r="B21" s="60" t="s">
        <v>125</v>
      </c>
      <c r="C21" s="109"/>
      <c r="D21" s="109"/>
      <c r="E21" s="110"/>
    </row>
    <row r="22" spans="1:5" x14ac:dyDescent="0.25">
      <c r="A22" s="180"/>
      <c r="B22" s="61" t="s">
        <v>126</v>
      </c>
      <c r="C22" s="109"/>
      <c r="D22" s="109"/>
      <c r="E22" s="110"/>
    </row>
    <row r="23" spans="1:5" ht="8.25" hidden="1" customHeight="1" x14ac:dyDescent="0.25">
      <c r="A23" s="180"/>
      <c r="B23" s="1"/>
      <c r="C23" s="109"/>
      <c r="D23" s="109"/>
      <c r="E23" s="110"/>
    </row>
    <row r="24" spans="1:5" x14ac:dyDescent="0.25">
      <c r="A24" s="180"/>
      <c r="B24" s="181" t="s">
        <v>358</v>
      </c>
      <c r="C24" s="183">
        <f>C30+C37+C44+C51+C58+C65+C72+C79+C86+C93+C100+C107+C114+C121+C128</f>
        <v>0</v>
      </c>
      <c r="D24" s="186">
        <f>D30+D37+D44+D51+D58+D65+D72+D79+D86+D93+D100+D107+D114+D121+D128</f>
        <v>0</v>
      </c>
      <c r="E24" s="110"/>
    </row>
    <row r="25" spans="1:5" x14ac:dyDescent="0.25">
      <c r="A25" s="180"/>
      <c r="B25" s="197" t="s">
        <v>546</v>
      </c>
      <c r="C25" s="198">
        <f>C31+C32+C38+C39+C45+C46+C52+C53+C59+C60+C65+C66+C74+C73+C81+C80+C87+C88+C94+C95+C101+C102+C108+C109+C115+C116+C122+C123+C129+C130</f>
        <v>0</v>
      </c>
      <c r="D25" s="199">
        <f>D31+D32+D38+D39+D45+D46+D52+D53+D59+D60+D65+D66+D74+D73+D81+D80+D87+D88+D94+D95+D101+D102+D108+D109+D115+D116+D122+D123+D129+D130</f>
        <v>0</v>
      </c>
      <c r="E25" s="110"/>
    </row>
    <row r="26" spans="1:5" x14ac:dyDescent="0.25">
      <c r="A26" s="180"/>
      <c r="B26" s="182" t="s">
        <v>359</v>
      </c>
      <c r="C26" s="184">
        <f>C33+C40+C47+C54+C61+C68+C75+C82+C89+C96+C103+C110+C117+C124+C131</f>
        <v>0</v>
      </c>
      <c r="D26" s="185">
        <f>D33+D40+D47+D54+D61+D68+D75+D82+D89+D96+D103+D110+D117+D124+D131</f>
        <v>0</v>
      </c>
      <c r="E26" s="110"/>
    </row>
    <row r="27" spans="1:5" ht="3.75" customHeight="1" x14ac:dyDescent="0.25">
      <c r="A27" s="180"/>
      <c r="B27" s="108"/>
      <c r="C27" s="109"/>
      <c r="D27" s="109"/>
      <c r="E27" s="110"/>
    </row>
    <row r="28" spans="1:5" x14ac:dyDescent="0.25">
      <c r="A28" s="180"/>
      <c r="B28" s="108" t="s">
        <v>350</v>
      </c>
      <c r="C28" s="5">
        <f>SUM(C29:C33)</f>
        <v>0</v>
      </c>
      <c r="D28" s="5">
        <f>SUM(D29:D33)</f>
        <v>0</v>
      </c>
      <c r="E28" s="110"/>
    </row>
    <row r="29" spans="1:5" x14ac:dyDescent="0.25">
      <c r="A29" s="110"/>
      <c r="B29" s="110" t="s">
        <v>83</v>
      </c>
      <c r="C29" s="2">
        <f>D28</f>
        <v>0</v>
      </c>
      <c r="D29" s="111">
        <v>0</v>
      </c>
      <c r="E29" s="110"/>
    </row>
    <row r="30" spans="1:5" x14ac:dyDescent="0.25">
      <c r="A30" s="110"/>
      <c r="B30" s="110" t="s">
        <v>87</v>
      </c>
      <c r="C30" s="96">
        <v>0</v>
      </c>
      <c r="D30" s="96">
        <v>0</v>
      </c>
      <c r="E30" s="110"/>
    </row>
    <row r="31" spans="1:5" x14ac:dyDescent="0.25">
      <c r="A31" s="110"/>
      <c r="B31" s="110" t="s">
        <v>547</v>
      </c>
      <c r="C31" s="96">
        <v>0</v>
      </c>
      <c r="D31" s="96">
        <v>0</v>
      </c>
      <c r="E31" s="110"/>
    </row>
    <row r="32" spans="1:5" x14ac:dyDescent="0.25">
      <c r="A32" s="110"/>
      <c r="B32" s="110" t="s">
        <v>728</v>
      </c>
      <c r="C32" s="96">
        <v>0</v>
      </c>
      <c r="D32" s="96">
        <v>0</v>
      </c>
      <c r="E32" s="110"/>
    </row>
    <row r="33" spans="1:5" x14ac:dyDescent="0.25">
      <c r="A33" s="110"/>
      <c r="B33" s="110" t="s">
        <v>88</v>
      </c>
      <c r="C33" s="112">
        <v>0</v>
      </c>
      <c r="D33" s="112">
        <v>0</v>
      </c>
      <c r="E33" s="110"/>
    </row>
    <row r="34" spans="1:5" ht="3.75" customHeight="1" x14ac:dyDescent="0.25">
      <c r="A34" s="110"/>
      <c r="B34" s="110"/>
      <c r="C34" s="110"/>
      <c r="D34" s="110"/>
      <c r="E34" s="110"/>
    </row>
    <row r="35" spans="1:5" x14ac:dyDescent="0.25">
      <c r="A35" s="110"/>
      <c r="B35" s="108" t="s">
        <v>351</v>
      </c>
      <c r="C35" s="5">
        <f>SUM(C36:C40)</f>
        <v>0</v>
      </c>
      <c r="D35" s="5">
        <f>SUM(D36:D40)</f>
        <v>0</v>
      </c>
      <c r="E35" s="110"/>
    </row>
    <row r="36" spans="1:5" x14ac:dyDescent="0.25">
      <c r="A36" s="110"/>
      <c r="B36" s="110" t="s">
        <v>83</v>
      </c>
      <c r="C36" s="2">
        <f>D35</f>
        <v>0</v>
      </c>
      <c r="D36" s="111">
        <v>0</v>
      </c>
      <c r="E36" s="110"/>
    </row>
    <row r="37" spans="1:5" x14ac:dyDescent="0.25">
      <c r="A37" s="110"/>
      <c r="B37" s="110" t="s">
        <v>87</v>
      </c>
      <c r="C37" s="96">
        <v>0</v>
      </c>
      <c r="D37" s="96">
        <v>0</v>
      </c>
      <c r="E37" s="110"/>
    </row>
    <row r="38" spans="1:5" x14ac:dyDescent="0.25">
      <c r="A38" s="110"/>
      <c r="B38" s="110" t="s">
        <v>547</v>
      </c>
      <c r="C38" s="96">
        <v>0</v>
      </c>
      <c r="D38" s="96">
        <v>0</v>
      </c>
      <c r="E38" s="110"/>
    </row>
    <row r="39" spans="1:5" x14ac:dyDescent="0.25">
      <c r="A39" s="110"/>
      <c r="B39" s="110" t="s">
        <v>728</v>
      </c>
      <c r="C39" s="96">
        <v>0</v>
      </c>
      <c r="D39" s="96">
        <v>0</v>
      </c>
      <c r="E39" s="110"/>
    </row>
    <row r="40" spans="1:5" x14ac:dyDescent="0.25">
      <c r="A40" s="110"/>
      <c r="B40" s="110" t="s">
        <v>88</v>
      </c>
      <c r="C40" s="112">
        <v>0</v>
      </c>
      <c r="D40" s="112">
        <v>0</v>
      </c>
      <c r="E40" s="110"/>
    </row>
    <row r="41" spans="1:5" ht="3.75" customHeight="1" x14ac:dyDescent="0.25">
      <c r="A41" s="110"/>
      <c r="B41" s="110"/>
      <c r="C41" s="110"/>
      <c r="D41" s="110"/>
      <c r="E41" s="110"/>
    </row>
    <row r="42" spans="1:5" x14ac:dyDescent="0.25">
      <c r="A42" s="110"/>
      <c r="B42" s="108" t="s">
        <v>352</v>
      </c>
      <c r="C42" s="5">
        <f>SUM(C43:C47)</f>
        <v>0</v>
      </c>
      <c r="D42" s="5">
        <f>SUM(D43:D47)</f>
        <v>0</v>
      </c>
      <c r="E42" s="110"/>
    </row>
    <row r="43" spans="1:5" x14ac:dyDescent="0.25">
      <c r="A43" s="110"/>
      <c r="B43" s="110" t="s">
        <v>83</v>
      </c>
      <c r="C43" s="2">
        <f>D42</f>
        <v>0</v>
      </c>
      <c r="D43" s="111">
        <v>0</v>
      </c>
      <c r="E43" s="110"/>
    </row>
    <row r="44" spans="1:5" x14ac:dyDescent="0.25">
      <c r="A44" s="110"/>
      <c r="B44" s="110" t="s">
        <v>87</v>
      </c>
      <c r="C44" s="96">
        <v>0</v>
      </c>
      <c r="D44" s="96">
        <v>0</v>
      </c>
      <c r="E44" s="110"/>
    </row>
    <row r="45" spans="1:5" x14ac:dyDescent="0.25">
      <c r="A45" s="110"/>
      <c r="B45" s="110" t="s">
        <v>547</v>
      </c>
      <c r="C45" s="96">
        <v>0</v>
      </c>
      <c r="D45" s="96">
        <v>0</v>
      </c>
      <c r="E45" s="110"/>
    </row>
    <row r="46" spans="1:5" x14ac:dyDescent="0.25">
      <c r="A46" s="110"/>
      <c r="B46" s="110" t="s">
        <v>728</v>
      </c>
      <c r="C46" s="96">
        <v>0</v>
      </c>
      <c r="D46" s="96">
        <v>0</v>
      </c>
      <c r="E46" s="110"/>
    </row>
    <row r="47" spans="1:5" x14ac:dyDescent="0.25">
      <c r="A47" s="110"/>
      <c r="B47" s="110" t="s">
        <v>88</v>
      </c>
      <c r="C47" s="112">
        <v>0</v>
      </c>
      <c r="D47" s="112">
        <v>0</v>
      </c>
      <c r="E47" s="110"/>
    </row>
    <row r="48" spans="1:5" ht="3.75" customHeight="1" x14ac:dyDescent="0.25">
      <c r="A48" s="110"/>
      <c r="B48" s="110"/>
      <c r="C48" s="110"/>
      <c r="D48" s="110"/>
      <c r="E48" s="110"/>
    </row>
    <row r="49" spans="1:5" x14ac:dyDescent="0.25">
      <c r="A49" s="110"/>
      <c r="B49" s="108" t="s">
        <v>353</v>
      </c>
      <c r="C49" s="5">
        <f>SUM(C50:C54)</f>
        <v>0</v>
      </c>
      <c r="D49" s="5">
        <f>SUM(D50:D54)</f>
        <v>0</v>
      </c>
      <c r="E49" s="110"/>
    </row>
    <row r="50" spans="1:5" x14ac:dyDescent="0.25">
      <c r="A50" s="110"/>
      <c r="B50" s="110" t="s">
        <v>83</v>
      </c>
      <c r="C50" s="2">
        <f>D49</f>
        <v>0</v>
      </c>
      <c r="D50" s="111">
        <v>0</v>
      </c>
      <c r="E50" s="110"/>
    </row>
    <row r="51" spans="1:5" x14ac:dyDescent="0.25">
      <c r="A51" s="110"/>
      <c r="B51" s="110" t="s">
        <v>87</v>
      </c>
      <c r="C51" s="96">
        <v>0</v>
      </c>
      <c r="D51" s="96">
        <v>0</v>
      </c>
      <c r="E51" s="110"/>
    </row>
    <row r="52" spans="1:5" x14ac:dyDescent="0.25">
      <c r="A52" s="110"/>
      <c r="B52" s="110" t="s">
        <v>547</v>
      </c>
      <c r="C52" s="96">
        <v>0</v>
      </c>
      <c r="D52" s="96">
        <v>0</v>
      </c>
      <c r="E52" s="110"/>
    </row>
    <row r="53" spans="1:5" x14ac:dyDescent="0.25">
      <c r="A53" s="110"/>
      <c r="B53" s="110" t="s">
        <v>728</v>
      </c>
      <c r="C53" s="96">
        <v>0</v>
      </c>
      <c r="D53" s="96">
        <v>0</v>
      </c>
      <c r="E53" s="110"/>
    </row>
    <row r="54" spans="1:5" x14ac:dyDescent="0.25">
      <c r="A54" s="110"/>
      <c r="B54" s="110" t="s">
        <v>88</v>
      </c>
      <c r="C54" s="112">
        <v>0</v>
      </c>
      <c r="D54" s="112">
        <v>0</v>
      </c>
      <c r="E54" s="110"/>
    </row>
    <row r="55" spans="1:5" ht="3.75" customHeight="1" x14ac:dyDescent="0.25">
      <c r="A55" s="110"/>
      <c r="B55" s="110"/>
      <c r="C55" s="110"/>
      <c r="D55" s="110"/>
      <c r="E55" s="110"/>
    </row>
    <row r="56" spans="1:5" x14ac:dyDescent="0.25">
      <c r="A56" s="110"/>
      <c r="B56" s="108" t="s">
        <v>354</v>
      </c>
      <c r="C56" s="5">
        <f>SUM(C57:C61)</f>
        <v>0</v>
      </c>
      <c r="D56" s="5">
        <f>SUM(D57:D61)</f>
        <v>0</v>
      </c>
      <c r="E56" s="110"/>
    </row>
    <row r="57" spans="1:5" x14ac:dyDescent="0.25">
      <c r="A57" s="110"/>
      <c r="B57" s="110" t="s">
        <v>83</v>
      </c>
      <c r="C57" s="2">
        <f>D56</f>
        <v>0</v>
      </c>
      <c r="D57" s="111">
        <v>0</v>
      </c>
      <c r="E57" s="110"/>
    </row>
    <row r="58" spans="1:5" x14ac:dyDescent="0.25">
      <c r="A58" s="110"/>
      <c r="B58" s="110" t="s">
        <v>87</v>
      </c>
      <c r="C58" s="96">
        <v>0</v>
      </c>
      <c r="D58" s="96">
        <v>0</v>
      </c>
      <c r="E58" s="110"/>
    </row>
    <row r="59" spans="1:5" x14ac:dyDescent="0.25">
      <c r="A59" s="110"/>
      <c r="B59" s="110" t="s">
        <v>547</v>
      </c>
      <c r="C59" s="96">
        <v>0</v>
      </c>
      <c r="D59" s="96">
        <v>0</v>
      </c>
      <c r="E59" s="110"/>
    </row>
    <row r="60" spans="1:5" x14ac:dyDescent="0.25">
      <c r="A60" s="110"/>
      <c r="B60" s="110" t="s">
        <v>728</v>
      </c>
      <c r="C60" s="96">
        <v>0</v>
      </c>
      <c r="D60" s="96">
        <v>0</v>
      </c>
      <c r="E60" s="110"/>
    </row>
    <row r="61" spans="1:5" x14ac:dyDescent="0.25">
      <c r="A61" s="110"/>
      <c r="B61" s="110" t="s">
        <v>88</v>
      </c>
      <c r="C61" s="112">
        <v>0</v>
      </c>
      <c r="D61" s="112">
        <v>0</v>
      </c>
      <c r="E61" s="110"/>
    </row>
    <row r="62" spans="1:5" ht="3.75" customHeight="1" x14ac:dyDescent="0.25">
      <c r="A62" s="110"/>
      <c r="B62" s="110"/>
      <c r="C62" s="110"/>
      <c r="D62" s="110"/>
      <c r="E62" s="110"/>
    </row>
    <row r="63" spans="1:5" x14ac:dyDescent="0.25">
      <c r="A63" s="110"/>
      <c r="B63" s="108" t="s">
        <v>355</v>
      </c>
      <c r="C63" s="5">
        <f>SUM(C64:C68)</f>
        <v>0</v>
      </c>
      <c r="D63" s="5">
        <f>SUM(D64:D68)</f>
        <v>0</v>
      </c>
      <c r="E63" s="110"/>
    </row>
    <row r="64" spans="1:5" x14ac:dyDescent="0.25">
      <c r="A64" s="110"/>
      <c r="B64" s="110" t="s">
        <v>83</v>
      </c>
      <c r="C64" s="2">
        <f>D63</f>
        <v>0</v>
      </c>
      <c r="D64" s="111">
        <v>0</v>
      </c>
      <c r="E64" s="110"/>
    </row>
    <row r="65" spans="1:5" x14ac:dyDescent="0.25">
      <c r="A65" s="110"/>
      <c r="B65" s="110" t="s">
        <v>87</v>
      </c>
      <c r="C65" s="96">
        <v>0</v>
      </c>
      <c r="D65" s="96">
        <v>0</v>
      </c>
      <c r="E65" s="110"/>
    </row>
    <row r="66" spans="1:5" x14ac:dyDescent="0.25">
      <c r="A66" s="110"/>
      <c r="B66" s="110" t="s">
        <v>547</v>
      </c>
      <c r="C66" s="96">
        <v>0</v>
      </c>
      <c r="D66" s="96">
        <v>0</v>
      </c>
      <c r="E66" s="110"/>
    </row>
    <row r="67" spans="1:5" x14ac:dyDescent="0.25">
      <c r="A67" s="110"/>
      <c r="B67" s="110" t="s">
        <v>728</v>
      </c>
      <c r="C67" s="96">
        <v>0</v>
      </c>
      <c r="D67" s="96">
        <v>0</v>
      </c>
      <c r="E67" s="110"/>
    </row>
    <row r="68" spans="1:5" x14ac:dyDescent="0.25">
      <c r="A68" s="110"/>
      <c r="B68" s="110" t="s">
        <v>88</v>
      </c>
      <c r="C68" s="112">
        <v>0</v>
      </c>
      <c r="D68" s="112">
        <v>0</v>
      </c>
      <c r="E68" s="110"/>
    </row>
    <row r="69" spans="1:5" ht="3.75" customHeight="1" x14ac:dyDescent="0.25">
      <c r="A69" s="110"/>
      <c r="B69" s="110"/>
      <c r="C69" s="110"/>
      <c r="D69" s="110"/>
      <c r="E69" s="110"/>
    </row>
    <row r="70" spans="1:5" x14ac:dyDescent="0.25">
      <c r="A70" s="110"/>
      <c r="B70" s="108" t="s">
        <v>778</v>
      </c>
      <c r="C70" s="5">
        <f>SUM(C71:C75)</f>
        <v>0</v>
      </c>
      <c r="D70" s="5">
        <f>SUM(D71:D75)</f>
        <v>0</v>
      </c>
      <c r="E70" s="110"/>
    </row>
    <row r="71" spans="1:5" x14ac:dyDescent="0.25">
      <c r="A71" s="110"/>
      <c r="B71" s="110" t="s">
        <v>83</v>
      </c>
      <c r="C71" s="2">
        <f>D70</f>
        <v>0</v>
      </c>
      <c r="D71" s="111">
        <v>0</v>
      </c>
      <c r="E71" s="110"/>
    </row>
    <row r="72" spans="1:5" x14ac:dyDescent="0.25">
      <c r="A72" s="110"/>
      <c r="B72" s="110" t="s">
        <v>87</v>
      </c>
      <c r="C72" s="96">
        <v>0</v>
      </c>
      <c r="D72" s="96">
        <v>0</v>
      </c>
      <c r="E72" s="110"/>
    </row>
    <row r="73" spans="1:5" x14ac:dyDescent="0.25">
      <c r="A73" s="110"/>
      <c r="B73" s="110" t="s">
        <v>547</v>
      </c>
      <c r="C73" s="96">
        <v>0</v>
      </c>
      <c r="D73" s="96">
        <v>0</v>
      </c>
      <c r="E73" s="110"/>
    </row>
    <row r="74" spans="1:5" x14ac:dyDescent="0.25">
      <c r="A74" s="110"/>
      <c r="B74" s="110" t="s">
        <v>728</v>
      </c>
      <c r="C74" s="96">
        <v>0</v>
      </c>
      <c r="D74" s="96">
        <v>0</v>
      </c>
      <c r="E74" s="110"/>
    </row>
    <row r="75" spans="1:5" x14ac:dyDescent="0.25">
      <c r="A75" s="110"/>
      <c r="B75" s="110" t="s">
        <v>88</v>
      </c>
      <c r="C75" s="112">
        <v>0</v>
      </c>
      <c r="D75" s="112">
        <v>0</v>
      </c>
      <c r="E75" s="110"/>
    </row>
    <row r="76" spans="1:5" ht="3.75" customHeight="1" x14ac:dyDescent="0.25">
      <c r="A76" s="110"/>
      <c r="B76" s="110"/>
      <c r="C76" s="110"/>
      <c r="D76" s="110"/>
      <c r="E76" s="110"/>
    </row>
    <row r="77" spans="1:5" x14ac:dyDescent="0.25">
      <c r="A77" s="110"/>
      <c r="B77" s="108" t="s">
        <v>779</v>
      </c>
      <c r="C77" s="5">
        <f>SUM(C78:C82)</f>
        <v>0</v>
      </c>
      <c r="D77" s="5">
        <f>SUM(D78:D82)</f>
        <v>0</v>
      </c>
      <c r="E77" s="110"/>
    </row>
    <row r="78" spans="1:5" x14ac:dyDescent="0.25">
      <c r="A78" s="110"/>
      <c r="B78" s="110" t="s">
        <v>83</v>
      </c>
      <c r="C78" s="2">
        <f>D77</f>
        <v>0</v>
      </c>
      <c r="D78" s="111">
        <v>0</v>
      </c>
      <c r="E78" s="110"/>
    </row>
    <row r="79" spans="1:5" x14ac:dyDescent="0.25">
      <c r="A79" s="110"/>
      <c r="B79" s="110" t="s">
        <v>87</v>
      </c>
      <c r="C79" s="96">
        <v>0</v>
      </c>
      <c r="D79" s="96">
        <v>0</v>
      </c>
      <c r="E79" s="110"/>
    </row>
    <row r="80" spans="1:5" x14ac:dyDescent="0.25">
      <c r="A80" s="110"/>
      <c r="B80" s="110" t="s">
        <v>547</v>
      </c>
      <c r="C80" s="96">
        <v>0</v>
      </c>
      <c r="D80" s="96">
        <v>0</v>
      </c>
      <c r="E80" s="110"/>
    </row>
    <row r="81" spans="1:5" x14ac:dyDescent="0.25">
      <c r="A81" s="110"/>
      <c r="B81" s="110" t="s">
        <v>728</v>
      </c>
      <c r="C81" s="96">
        <v>0</v>
      </c>
      <c r="D81" s="96">
        <v>0</v>
      </c>
      <c r="E81" s="110"/>
    </row>
    <row r="82" spans="1:5" x14ac:dyDescent="0.25">
      <c r="A82" s="110"/>
      <c r="B82" s="110" t="s">
        <v>88</v>
      </c>
      <c r="C82" s="112">
        <v>0</v>
      </c>
      <c r="D82" s="112">
        <v>0</v>
      </c>
      <c r="E82" s="110"/>
    </row>
    <row r="83" spans="1:5" ht="3.75" customHeight="1" x14ac:dyDescent="0.25">
      <c r="A83" s="110"/>
      <c r="B83" s="110"/>
      <c r="C83" s="110"/>
      <c r="D83" s="110"/>
      <c r="E83" s="110"/>
    </row>
    <row r="84" spans="1:5" x14ac:dyDescent="0.25">
      <c r="A84" s="110"/>
      <c r="B84" s="108" t="s">
        <v>780</v>
      </c>
      <c r="C84" s="5">
        <f>SUM(C85:C89)</f>
        <v>0</v>
      </c>
      <c r="D84" s="5">
        <f>SUM(D85:D89)</f>
        <v>0</v>
      </c>
      <c r="E84" s="110"/>
    </row>
    <row r="85" spans="1:5" x14ac:dyDescent="0.25">
      <c r="A85" s="110"/>
      <c r="B85" s="110" t="s">
        <v>83</v>
      </c>
      <c r="C85" s="2">
        <f>D84</f>
        <v>0</v>
      </c>
      <c r="D85" s="111">
        <v>0</v>
      </c>
      <c r="E85" s="110"/>
    </row>
    <row r="86" spans="1:5" x14ac:dyDescent="0.25">
      <c r="A86" s="110"/>
      <c r="B86" s="110" t="s">
        <v>87</v>
      </c>
      <c r="C86" s="96">
        <v>0</v>
      </c>
      <c r="D86" s="96">
        <v>0</v>
      </c>
      <c r="E86" s="110"/>
    </row>
    <row r="87" spans="1:5" x14ac:dyDescent="0.25">
      <c r="A87" s="110"/>
      <c r="B87" s="110" t="s">
        <v>547</v>
      </c>
      <c r="C87" s="96">
        <v>0</v>
      </c>
      <c r="D87" s="96">
        <v>0</v>
      </c>
      <c r="E87" s="110"/>
    </row>
    <row r="88" spans="1:5" x14ac:dyDescent="0.25">
      <c r="A88" s="110"/>
      <c r="B88" s="110" t="s">
        <v>728</v>
      </c>
      <c r="C88" s="96">
        <v>0</v>
      </c>
      <c r="D88" s="96">
        <v>0</v>
      </c>
      <c r="E88" s="110"/>
    </row>
    <row r="89" spans="1:5" x14ac:dyDescent="0.25">
      <c r="A89" s="110"/>
      <c r="B89" s="110" t="s">
        <v>88</v>
      </c>
      <c r="C89" s="112">
        <v>0</v>
      </c>
      <c r="D89" s="112">
        <v>0</v>
      </c>
      <c r="E89" s="110"/>
    </row>
    <row r="90" spans="1:5" ht="3.75" customHeight="1" x14ac:dyDescent="0.25">
      <c r="A90" s="110"/>
      <c r="B90" s="110"/>
      <c r="C90" s="110"/>
      <c r="D90" s="110"/>
      <c r="E90" s="110"/>
    </row>
    <row r="91" spans="1:5" x14ac:dyDescent="0.25">
      <c r="A91" s="110"/>
      <c r="B91" s="108" t="s">
        <v>802</v>
      </c>
      <c r="C91" s="5">
        <f>SUM(C92:C96)</f>
        <v>0</v>
      </c>
      <c r="D91" s="5">
        <f>SUM(D92:D96)</f>
        <v>0</v>
      </c>
      <c r="E91" s="110"/>
    </row>
    <row r="92" spans="1:5" x14ac:dyDescent="0.25">
      <c r="A92" s="110"/>
      <c r="B92" s="110" t="s">
        <v>83</v>
      </c>
      <c r="C92" s="2">
        <f>D91</f>
        <v>0</v>
      </c>
      <c r="D92" s="111">
        <v>0</v>
      </c>
      <c r="E92" s="110"/>
    </row>
    <row r="93" spans="1:5" x14ac:dyDescent="0.25">
      <c r="A93" s="110"/>
      <c r="B93" s="110" t="s">
        <v>87</v>
      </c>
      <c r="C93" s="96">
        <v>0</v>
      </c>
      <c r="D93" s="96">
        <v>0</v>
      </c>
      <c r="E93" s="110"/>
    </row>
    <row r="94" spans="1:5" x14ac:dyDescent="0.25">
      <c r="A94" s="110"/>
      <c r="B94" s="110" t="s">
        <v>547</v>
      </c>
      <c r="C94" s="96">
        <v>0</v>
      </c>
      <c r="D94" s="96">
        <v>0</v>
      </c>
      <c r="E94" s="110"/>
    </row>
    <row r="95" spans="1:5" x14ac:dyDescent="0.25">
      <c r="A95" s="110"/>
      <c r="B95" s="110" t="s">
        <v>728</v>
      </c>
      <c r="C95" s="96">
        <v>0</v>
      </c>
      <c r="D95" s="96">
        <v>0</v>
      </c>
      <c r="E95" s="110"/>
    </row>
    <row r="96" spans="1:5" x14ac:dyDescent="0.25">
      <c r="A96" s="110"/>
      <c r="B96" s="110" t="s">
        <v>88</v>
      </c>
      <c r="C96" s="112">
        <v>0</v>
      </c>
      <c r="D96" s="112">
        <v>0</v>
      </c>
      <c r="E96" s="110"/>
    </row>
    <row r="97" spans="1:5" ht="3.75" customHeight="1" x14ac:dyDescent="0.25">
      <c r="A97" s="110"/>
      <c r="B97" s="110"/>
      <c r="C97" s="110"/>
      <c r="D97" s="110"/>
      <c r="E97" s="110"/>
    </row>
    <row r="98" spans="1:5" x14ac:dyDescent="0.25">
      <c r="A98" s="110"/>
      <c r="B98" s="108" t="s">
        <v>803</v>
      </c>
      <c r="C98" s="5">
        <f>SUM(C99:C103)</f>
        <v>0</v>
      </c>
      <c r="D98" s="5">
        <f>SUM(D99:D103)</f>
        <v>0</v>
      </c>
      <c r="E98" s="110"/>
    </row>
    <row r="99" spans="1:5" x14ac:dyDescent="0.25">
      <c r="A99" s="110"/>
      <c r="B99" s="110" t="s">
        <v>83</v>
      </c>
      <c r="C99" s="2">
        <f>D98</f>
        <v>0</v>
      </c>
      <c r="D99" s="111">
        <v>0</v>
      </c>
      <c r="E99" s="110"/>
    </row>
    <row r="100" spans="1:5" x14ac:dyDescent="0.25">
      <c r="A100" s="110"/>
      <c r="B100" s="110" t="s">
        <v>87</v>
      </c>
      <c r="C100" s="96">
        <v>0</v>
      </c>
      <c r="D100" s="96">
        <v>0</v>
      </c>
      <c r="E100" s="110"/>
    </row>
    <row r="101" spans="1:5" x14ac:dyDescent="0.25">
      <c r="A101" s="110"/>
      <c r="B101" s="110" t="s">
        <v>547</v>
      </c>
      <c r="C101" s="96">
        <v>0</v>
      </c>
      <c r="D101" s="96">
        <v>0</v>
      </c>
      <c r="E101" s="110"/>
    </row>
    <row r="102" spans="1:5" x14ac:dyDescent="0.25">
      <c r="A102" s="110"/>
      <c r="B102" s="110" t="s">
        <v>728</v>
      </c>
      <c r="C102" s="96">
        <v>0</v>
      </c>
      <c r="D102" s="96">
        <v>0</v>
      </c>
      <c r="E102" s="110"/>
    </row>
    <row r="103" spans="1:5" x14ac:dyDescent="0.25">
      <c r="A103" s="110"/>
      <c r="B103" s="110" t="s">
        <v>88</v>
      </c>
      <c r="C103" s="112">
        <v>0</v>
      </c>
      <c r="D103" s="112">
        <v>0</v>
      </c>
      <c r="E103" s="110"/>
    </row>
    <row r="104" spans="1:5" ht="3.75" customHeight="1" x14ac:dyDescent="0.25">
      <c r="A104" s="110"/>
      <c r="B104" s="110"/>
      <c r="C104" s="110"/>
      <c r="D104" s="110"/>
      <c r="E104" s="110"/>
    </row>
    <row r="105" spans="1:5" x14ac:dyDescent="0.25">
      <c r="A105" s="110"/>
      <c r="B105" s="108" t="s">
        <v>804</v>
      </c>
      <c r="C105" s="5">
        <f>SUM(C106:C110)</f>
        <v>0</v>
      </c>
      <c r="D105" s="5">
        <f>SUM(D106:D110)</f>
        <v>0</v>
      </c>
      <c r="E105" s="110"/>
    </row>
    <row r="106" spans="1:5" x14ac:dyDescent="0.25">
      <c r="A106" s="110"/>
      <c r="B106" s="110" t="s">
        <v>83</v>
      </c>
      <c r="C106" s="2">
        <f>D105</f>
        <v>0</v>
      </c>
      <c r="D106" s="111">
        <v>0</v>
      </c>
      <c r="E106" s="110"/>
    </row>
    <row r="107" spans="1:5" x14ac:dyDescent="0.25">
      <c r="A107" s="110"/>
      <c r="B107" s="110" t="s">
        <v>87</v>
      </c>
      <c r="C107" s="96">
        <v>0</v>
      </c>
      <c r="D107" s="96">
        <v>0</v>
      </c>
      <c r="E107" s="110"/>
    </row>
    <row r="108" spans="1:5" x14ac:dyDescent="0.25">
      <c r="A108" s="110"/>
      <c r="B108" s="110" t="s">
        <v>547</v>
      </c>
      <c r="C108" s="96">
        <v>0</v>
      </c>
      <c r="D108" s="96">
        <v>0</v>
      </c>
      <c r="E108" s="110"/>
    </row>
    <row r="109" spans="1:5" x14ac:dyDescent="0.25">
      <c r="A109" s="110"/>
      <c r="B109" s="110" t="s">
        <v>728</v>
      </c>
      <c r="C109" s="96">
        <v>0</v>
      </c>
      <c r="D109" s="96">
        <v>0</v>
      </c>
      <c r="E109" s="110"/>
    </row>
    <row r="110" spans="1:5" x14ac:dyDescent="0.25">
      <c r="A110" s="110"/>
      <c r="B110" s="110" t="s">
        <v>88</v>
      </c>
      <c r="C110" s="112">
        <v>0</v>
      </c>
      <c r="D110" s="112">
        <v>0</v>
      </c>
      <c r="E110" s="110"/>
    </row>
    <row r="111" spans="1:5" ht="3.75" customHeight="1" x14ac:dyDescent="0.25">
      <c r="A111" s="110"/>
      <c r="B111" s="110"/>
      <c r="C111" s="110"/>
      <c r="D111" s="110"/>
      <c r="E111" s="110"/>
    </row>
    <row r="112" spans="1:5" x14ac:dyDescent="0.25">
      <c r="A112" s="110"/>
      <c r="B112" s="108" t="s">
        <v>805</v>
      </c>
      <c r="C112" s="5">
        <f>SUM(C113:C117)</f>
        <v>0</v>
      </c>
      <c r="D112" s="5">
        <f>SUM(D113:D117)</f>
        <v>0</v>
      </c>
      <c r="E112" s="110"/>
    </row>
    <row r="113" spans="1:5" x14ac:dyDescent="0.25">
      <c r="A113" s="110"/>
      <c r="B113" s="110" t="s">
        <v>83</v>
      </c>
      <c r="C113" s="2">
        <f>D112</f>
        <v>0</v>
      </c>
      <c r="D113" s="111">
        <v>0</v>
      </c>
      <c r="E113" s="110"/>
    </row>
    <row r="114" spans="1:5" x14ac:dyDescent="0.25">
      <c r="A114" s="110"/>
      <c r="B114" s="110" t="s">
        <v>87</v>
      </c>
      <c r="C114" s="96">
        <v>0</v>
      </c>
      <c r="D114" s="96">
        <v>0</v>
      </c>
      <c r="E114" s="110"/>
    </row>
    <row r="115" spans="1:5" x14ac:dyDescent="0.25">
      <c r="A115" s="110"/>
      <c r="B115" s="110" t="s">
        <v>547</v>
      </c>
      <c r="C115" s="96">
        <v>0</v>
      </c>
      <c r="D115" s="96">
        <v>0</v>
      </c>
      <c r="E115" s="110"/>
    </row>
    <row r="116" spans="1:5" x14ac:dyDescent="0.25">
      <c r="A116" s="110"/>
      <c r="B116" s="110" t="s">
        <v>728</v>
      </c>
      <c r="C116" s="96">
        <v>0</v>
      </c>
      <c r="D116" s="96">
        <v>0</v>
      </c>
      <c r="E116" s="110"/>
    </row>
    <row r="117" spans="1:5" x14ac:dyDescent="0.25">
      <c r="A117" s="110"/>
      <c r="B117" s="110" t="s">
        <v>88</v>
      </c>
      <c r="C117" s="112">
        <v>0</v>
      </c>
      <c r="D117" s="112">
        <v>0</v>
      </c>
      <c r="E117" s="110"/>
    </row>
    <row r="118" spans="1:5" ht="3.75" customHeight="1" x14ac:dyDescent="0.25">
      <c r="A118" s="110"/>
      <c r="B118" s="110"/>
      <c r="C118" s="110"/>
      <c r="D118" s="110"/>
      <c r="E118" s="110"/>
    </row>
    <row r="119" spans="1:5" x14ac:dyDescent="0.25">
      <c r="A119" s="110"/>
      <c r="B119" s="108" t="s">
        <v>806</v>
      </c>
      <c r="C119" s="5">
        <f>SUM(C120:C124)</f>
        <v>0</v>
      </c>
      <c r="D119" s="5">
        <f>SUM(D120:D124)</f>
        <v>0</v>
      </c>
      <c r="E119" s="110"/>
    </row>
    <row r="120" spans="1:5" x14ac:dyDescent="0.25">
      <c r="A120" s="110"/>
      <c r="B120" s="110" t="s">
        <v>83</v>
      </c>
      <c r="C120" s="2">
        <f>D119</f>
        <v>0</v>
      </c>
      <c r="D120" s="111">
        <v>0</v>
      </c>
      <c r="E120" s="110"/>
    </row>
    <row r="121" spans="1:5" x14ac:dyDescent="0.25">
      <c r="A121" s="110"/>
      <c r="B121" s="110" t="s">
        <v>87</v>
      </c>
      <c r="C121" s="96">
        <v>0</v>
      </c>
      <c r="D121" s="96">
        <v>0</v>
      </c>
      <c r="E121" s="110"/>
    </row>
    <row r="122" spans="1:5" x14ac:dyDescent="0.25">
      <c r="A122" s="110"/>
      <c r="B122" s="110" t="s">
        <v>547</v>
      </c>
      <c r="C122" s="96">
        <v>0</v>
      </c>
      <c r="D122" s="96">
        <v>0</v>
      </c>
      <c r="E122" s="110"/>
    </row>
    <row r="123" spans="1:5" x14ac:dyDescent="0.25">
      <c r="A123" s="110"/>
      <c r="B123" s="110" t="s">
        <v>728</v>
      </c>
      <c r="C123" s="96">
        <v>0</v>
      </c>
      <c r="D123" s="96">
        <v>0</v>
      </c>
      <c r="E123" s="110"/>
    </row>
    <row r="124" spans="1:5" x14ac:dyDescent="0.25">
      <c r="A124" s="110"/>
      <c r="B124" s="110" t="s">
        <v>88</v>
      </c>
      <c r="C124" s="112">
        <v>0</v>
      </c>
      <c r="D124" s="112">
        <v>0</v>
      </c>
      <c r="E124" s="110"/>
    </row>
    <row r="125" spans="1:5" ht="3.75" customHeight="1" x14ac:dyDescent="0.25">
      <c r="A125" s="110"/>
      <c r="B125" s="110"/>
      <c r="C125" s="110"/>
      <c r="D125" s="110"/>
      <c r="E125" s="110"/>
    </row>
    <row r="126" spans="1:5" x14ac:dyDescent="0.25">
      <c r="A126" s="110"/>
      <c r="B126" s="108" t="s">
        <v>807</v>
      </c>
      <c r="C126" s="5">
        <f>SUM(C127:C131)</f>
        <v>0</v>
      </c>
      <c r="D126" s="5">
        <f>SUM(D127:D131)</f>
        <v>0</v>
      </c>
      <c r="E126" s="110"/>
    </row>
    <row r="127" spans="1:5" x14ac:dyDescent="0.25">
      <c r="A127" s="110"/>
      <c r="B127" s="110" t="s">
        <v>83</v>
      </c>
      <c r="C127" s="2">
        <f>D126</f>
        <v>0</v>
      </c>
      <c r="D127" s="111">
        <v>0</v>
      </c>
      <c r="E127" s="110"/>
    </row>
    <row r="128" spans="1:5" x14ac:dyDescent="0.25">
      <c r="A128" s="110"/>
      <c r="B128" s="110" t="s">
        <v>87</v>
      </c>
      <c r="C128" s="96">
        <v>0</v>
      </c>
      <c r="D128" s="96">
        <v>0</v>
      </c>
      <c r="E128" s="110"/>
    </row>
    <row r="129" spans="1:5" x14ac:dyDescent="0.25">
      <c r="A129" s="110"/>
      <c r="B129" s="110" t="s">
        <v>547</v>
      </c>
      <c r="C129" s="96">
        <v>0</v>
      </c>
      <c r="D129" s="96">
        <v>0</v>
      </c>
      <c r="E129" s="110"/>
    </row>
    <row r="130" spans="1:5" x14ac:dyDescent="0.25">
      <c r="A130" s="110"/>
      <c r="B130" s="110" t="s">
        <v>728</v>
      </c>
      <c r="C130" s="96">
        <v>0</v>
      </c>
      <c r="D130" s="96">
        <v>0</v>
      </c>
      <c r="E130" s="110"/>
    </row>
    <row r="131" spans="1:5" x14ac:dyDescent="0.25">
      <c r="A131" s="110"/>
      <c r="B131" s="110" t="s">
        <v>88</v>
      </c>
      <c r="C131" s="112">
        <v>0</v>
      </c>
      <c r="D131" s="112">
        <v>0</v>
      </c>
      <c r="E131" s="110"/>
    </row>
  </sheetData>
  <sheetProtection algorithmName="SHA-512" hashValue="iFXg6vngsaTVX6H6mCnYddQoNbJkY2la2eLbW4cZ22bdmfjn9+al0gk5VVKR81iIfILr65HwSLKHfveL/Zv4Og==" saltValue="DDGc/R6G8AKwIfPIrI+l2w==" spinCount="100000" sheet="1" formatCells="0" formatColumns="0" formatRows="0" insertRows="0" sort="0" autoFilter="0" pivotTables="0"/>
  <mergeCells count="3">
    <mergeCell ref="A1:D1"/>
    <mergeCell ref="A3:D3"/>
    <mergeCell ref="A5:E5"/>
  </mergeCells>
  <printOptions horizontalCentered="1"/>
  <pageMargins left="0.51181102362204722" right="0.51181102362204722" top="0.35433070866141736" bottom="0.35433070866141736" header="0.31496062992125984" footer="0.31496062992125984"/>
  <pageSetup paperSize="9" scale="91" orientation="portrait" r:id="rId1"/>
  <headerFooter>
    <oddFooter>&amp;C&amp;A&amp;R&amp;P</oddFooter>
  </headerFooter>
  <rowBreaks count="2" manualBreakCount="2">
    <brk id="62" max="4" man="1"/>
    <brk id="11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C24"/>
  <sheetViews>
    <sheetView workbookViewId="0">
      <selection activeCell="B20" sqref="B20"/>
    </sheetView>
  </sheetViews>
  <sheetFormatPr defaultRowHeight="15" x14ac:dyDescent="0.25"/>
  <cols>
    <col min="1" max="1" width="21.140625" bestFit="1" customWidth="1"/>
    <col min="2" max="2" width="31.42578125" customWidth="1"/>
    <col min="3" max="3" width="77.42578125" bestFit="1" customWidth="1"/>
  </cols>
  <sheetData>
    <row r="1" spans="1:3" ht="28.5" x14ac:dyDescent="0.45">
      <c r="A1" s="261" t="s">
        <v>881</v>
      </c>
      <c r="B1" s="261"/>
      <c r="C1" s="261"/>
    </row>
    <row r="3" spans="1:3" x14ac:dyDescent="0.25">
      <c r="A3" s="1" t="s">
        <v>0</v>
      </c>
      <c r="B3" s="106" t="s">
        <v>843</v>
      </c>
      <c r="C3" t="s">
        <v>880</v>
      </c>
    </row>
    <row r="4" spans="1:3" x14ac:dyDescent="0.25">
      <c r="A4" s="260" t="s">
        <v>37</v>
      </c>
      <c r="B4" s="260"/>
      <c r="C4" s="260"/>
    </row>
    <row r="6" spans="1:3" x14ac:dyDescent="0.25">
      <c r="A6" s="1" t="s">
        <v>115</v>
      </c>
      <c r="B6" s="104" t="s">
        <v>40</v>
      </c>
      <c r="C6" t="s">
        <v>114</v>
      </c>
    </row>
    <row r="8" spans="1:3" x14ac:dyDescent="0.25">
      <c r="A8" s="1" t="s">
        <v>71</v>
      </c>
      <c r="B8" s="104" t="s">
        <v>506</v>
      </c>
      <c r="C8" t="s">
        <v>323</v>
      </c>
    </row>
    <row r="9" spans="1:3" x14ac:dyDescent="0.25">
      <c r="A9" s="260" t="s">
        <v>699</v>
      </c>
      <c r="B9" s="260"/>
      <c r="C9" s="260"/>
    </row>
    <row r="10" spans="1:3" x14ac:dyDescent="0.25">
      <c r="A10" s="260" t="s">
        <v>527</v>
      </c>
      <c r="B10" s="260"/>
      <c r="C10" s="260"/>
    </row>
    <row r="11" spans="1:3" x14ac:dyDescent="0.25">
      <c r="A11" s="260" t="s">
        <v>526</v>
      </c>
      <c r="B11" s="260"/>
      <c r="C11" s="260"/>
    </row>
    <row r="12" spans="1:3" x14ac:dyDescent="0.25">
      <c r="B12" s="10"/>
    </row>
    <row r="13" spans="1:3" x14ac:dyDescent="0.25">
      <c r="A13" s="1" t="s">
        <v>138</v>
      </c>
      <c r="B13" s="106" t="s">
        <v>844</v>
      </c>
      <c r="C13" t="s">
        <v>139</v>
      </c>
    </row>
    <row r="14" spans="1:3" x14ac:dyDescent="0.25">
      <c r="B14" s="105" t="s">
        <v>845</v>
      </c>
      <c r="C14" t="s">
        <v>140</v>
      </c>
    </row>
    <row r="16" spans="1:3" x14ac:dyDescent="0.25">
      <c r="A16" s="1" t="s">
        <v>1</v>
      </c>
      <c r="B16" s="106" t="s">
        <v>846</v>
      </c>
      <c r="C16" t="s">
        <v>139</v>
      </c>
    </row>
    <row r="17" spans="1:3" x14ac:dyDescent="0.25">
      <c r="B17" s="105" t="s">
        <v>847</v>
      </c>
      <c r="C17" t="s">
        <v>140</v>
      </c>
    </row>
    <row r="19" spans="1:3" x14ac:dyDescent="0.25">
      <c r="A19" s="1" t="s">
        <v>2</v>
      </c>
      <c r="B19" s="106" t="s">
        <v>950</v>
      </c>
      <c r="C19" t="s">
        <v>139</v>
      </c>
    </row>
    <row r="20" spans="1:3" x14ac:dyDescent="0.25">
      <c r="B20" s="105" t="s">
        <v>949</v>
      </c>
      <c r="C20" t="s">
        <v>140</v>
      </c>
    </row>
    <row r="22" spans="1:3" x14ac:dyDescent="0.25">
      <c r="A22" s="1" t="s">
        <v>39</v>
      </c>
      <c r="B22" s="104">
        <v>2025</v>
      </c>
    </row>
    <row r="23" spans="1:3" x14ac:dyDescent="0.25">
      <c r="A23" s="1"/>
      <c r="B23" s="10"/>
    </row>
    <row r="24" spans="1:3" x14ac:dyDescent="0.25">
      <c r="A24" s="1" t="s">
        <v>38</v>
      </c>
      <c r="B24" s="104">
        <v>2026</v>
      </c>
    </row>
  </sheetData>
  <sheetProtection algorithmName="SHA-512" hashValue="FN5RokYyEIRkVUs2pmLRwT6vHYyUHYUGKTLKsqQvwhCZY/jJYp9pPV9lVF9KOG9eCFHzTnHV9070i94XtccX0g==" saltValue="t7dZI0OzQhblO8VoVT9yjA==" spinCount="100000" sheet="1" objects="1" scenarios="1" formatCells="0" formatColumns="0" formatRows="0" selectLockedCells="1"/>
  <mergeCells count="5">
    <mergeCell ref="A4:C4"/>
    <mergeCell ref="A1:C1"/>
    <mergeCell ref="A9:C9"/>
    <mergeCell ref="A10:C10"/>
    <mergeCell ref="A11:C11"/>
  </mergeCells>
  <pageMargins left="0.7" right="0.7" top="0.75" bottom="0.75" header="0.3" footer="0.3"/>
  <pageSetup paperSize="9" scale="6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9" tint="-0.499984740745262"/>
    <pageSetUpPr fitToPage="1"/>
  </sheetPr>
  <dimension ref="A1:S98"/>
  <sheetViews>
    <sheetView view="pageBreakPreview" zoomScaleNormal="100" zoomScaleSheetLayoutView="100" workbookViewId="0">
      <pane ySplit="4" topLeftCell="A5" activePane="bottomLeft" state="frozen"/>
      <selection activeCell="A2" sqref="A2:B2"/>
      <selection pane="bottomLeft" activeCell="A17" sqref="A17:XFD17"/>
    </sheetView>
  </sheetViews>
  <sheetFormatPr defaultColWidth="9.140625" defaultRowHeight="15" x14ac:dyDescent="0.25"/>
  <cols>
    <col min="1" max="1" width="5.140625" style="110" bestFit="1" customWidth="1"/>
    <col min="2" max="2" width="61.28515625" style="110" bestFit="1" customWidth="1"/>
    <col min="3" max="4" width="13.140625" style="110" customWidth="1"/>
    <col min="5" max="5" width="3.28515625" style="110" customWidth="1"/>
    <col min="6" max="16384" width="9.140625" style="110"/>
  </cols>
  <sheetData>
    <row r="1" spans="1:19" ht="15.75" x14ac:dyDescent="0.25">
      <c r="A1" s="276" t="str">
        <f>"CONGREGATION (GEMEENTE): "&amp;INSETTE!B3</f>
        <v>CONGREGATION (GEMEENTE): gemeente</v>
      </c>
      <c r="B1" s="276"/>
      <c r="C1" s="276"/>
      <c r="D1" s="276"/>
      <c r="S1" s="110" t="s">
        <v>41</v>
      </c>
    </row>
    <row r="2" spans="1:19" x14ac:dyDescent="0.25">
      <c r="A2" s="294" t="s">
        <v>775</v>
      </c>
      <c r="B2" s="294"/>
      <c r="C2" s="294"/>
      <c r="D2" s="294"/>
    </row>
    <row r="3" spans="1:19" x14ac:dyDescent="0.25">
      <c r="A3" s="298" t="s">
        <v>745</v>
      </c>
      <c r="B3" s="298"/>
      <c r="C3" s="298"/>
      <c r="D3" s="298"/>
      <c r="E3" s="179"/>
      <c r="F3" s="179"/>
    </row>
    <row r="4" spans="1:19" x14ac:dyDescent="0.25">
      <c r="A4"/>
      <c r="B4"/>
      <c r="C4" s="1">
        <f>INSETTE!B24</f>
        <v>2026</v>
      </c>
      <c r="D4" s="1">
        <f>INSETTE!B22</f>
        <v>2025</v>
      </c>
    </row>
    <row r="5" spans="1:19" x14ac:dyDescent="0.25">
      <c r="A5" s="180"/>
      <c r="B5" s="1" t="s">
        <v>127</v>
      </c>
      <c r="C5" s="109">
        <f>C15+C22+C29+C36+C43+C71+C50+C57+C64</f>
        <v>0</v>
      </c>
      <c r="D5" s="109">
        <f>D15+D22+D29+D36+D43+D71+D50+D57+D64</f>
        <v>0</v>
      </c>
    </row>
    <row r="6" spans="1:19" x14ac:dyDescent="0.25">
      <c r="A6" s="180"/>
      <c r="B6" s="60" t="s">
        <v>356</v>
      </c>
      <c r="C6" s="109"/>
      <c r="D6" s="109"/>
    </row>
    <row r="7" spans="1:19" x14ac:dyDescent="0.25">
      <c r="A7" s="180"/>
      <c r="B7" s="60" t="s">
        <v>129</v>
      </c>
      <c r="C7" s="109"/>
      <c r="D7" s="109"/>
    </row>
    <row r="8" spans="1:19" x14ac:dyDescent="0.25">
      <c r="A8" s="180"/>
      <c r="B8" s="61" t="s">
        <v>130</v>
      </c>
      <c r="C8" s="109"/>
      <c r="D8" s="109"/>
    </row>
    <row r="9" spans="1:19" x14ac:dyDescent="0.25">
      <c r="A9" s="180"/>
      <c r="B9" s="61" t="s">
        <v>128</v>
      </c>
      <c r="C9" s="109"/>
      <c r="D9" s="109"/>
    </row>
    <row r="10" spans="1:19" ht="4.5" customHeight="1" x14ac:dyDescent="0.25">
      <c r="A10" s="180"/>
      <c r="B10" s="1"/>
      <c r="C10" s="109"/>
      <c r="D10" s="109"/>
    </row>
    <row r="11" spans="1:19" x14ac:dyDescent="0.25">
      <c r="A11" s="180"/>
      <c r="B11" s="181" t="s">
        <v>357</v>
      </c>
      <c r="C11" s="183">
        <f>C17+C24+C31+C38+C45+C52+C59+C66+C73</f>
        <v>0</v>
      </c>
      <c r="D11" s="186">
        <f>D17+D24+D31+D38+D45+D52+D59+D66+D73</f>
        <v>0</v>
      </c>
    </row>
    <row r="12" spans="1:19" x14ac:dyDescent="0.25">
      <c r="A12" s="180"/>
      <c r="B12" s="197" t="s">
        <v>546</v>
      </c>
      <c r="C12" s="198">
        <f>C18+C19+C26+C33+C40+C47+C54+C61+C68+C53+C60+C67+C75+C25+C32+C39+C46+C74</f>
        <v>0</v>
      </c>
      <c r="D12" s="199">
        <f>D18+D19+D26+D33+D40+D47+D54+D61+D68+D53+D60+D67+D75+D25+D32+D39+D46+D74</f>
        <v>0</v>
      </c>
    </row>
    <row r="13" spans="1:19" x14ac:dyDescent="0.25">
      <c r="A13" s="180"/>
      <c r="B13" s="182" t="s">
        <v>360</v>
      </c>
      <c r="C13" s="184">
        <f>C20+C27+C34+C41+C48+C55+C62+C69+C76</f>
        <v>0</v>
      </c>
      <c r="D13" s="185">
        <f>D20+D27+D34+D41+D48+D55+D62+D69+D76</f>
        <v>0</v>
      </c>
    </row>
    <row r="14" spans="1:19" ht="3.75" customHeight="1" x14ac:dyDescent="0.25">
      <c r="A14" s="180"/>
      <c r="B14" s="108"/>
      <c r="C14" s="109"/>
      <c r="D14" s="109"/>
    </row>
    <row r="15" spans="1:19" x14ac:dyDescent="0.25">
      <c r="A15" s="180"/>
      <c r="B15" s="108" t="s">
        <v>350</v>
      </c>
      <c r="C15" s="5">
        <f>SUM(C16:C20)</f>
        <v>0</v>
      </c>
      <c r="D15" s="5">
        <f>SUM(D16:D20)</f>
        <v>0</v>
      </c>
    </row>
    <row r="16" spans="1:19" x14ac:dyDescent="0.25">
      <c r="B16" s="110" t="s">
        <v>83</v>
      </c>
      <c r="C16" s="2">
        <f>D15</f>
        <v>0</v>
      </c>
      <c r="D16" s="111">
        <v>0</v>
      </c>
    </row>
    <row r="17" spans="2:4" x14ac:dyDescent="0.25">
      <c r="B17" s="110" t="s">
        <v>96</v>
      </c>
      <c r="C17" s="96">
        <v>0</v>
      </c>
      <c r="D17" s="96">
        <v>0</v>
      </c>
    </row>
    <row r="18" spans="2:4" x14ac:dyDescent="0.25">
      <c r="B18" s="110" t="s">
        <v>547</v>
      </c>
      <c r="C18" s="96">
        <v>0</v>
      </c>
      <c r="D18" s="96">
        <v>0</v>
      </c>
    </row>
    <row r="19" spans="2:4" x14ac:dyDescent="0.25">
      <c r="B19" s="110" t="s">
        <v>728</v>
      </c>
      <c r="C19" s="96">
        <v>0</v>
      </c>
      <c r="D19" s="96">
        <v>0</v>
      </c>
    </row>
    <row r="20" spans="2:4" x14ac:dyDescent="0.25">
      <c r="B20" s="110" t="s">
        <v>88</v>
      </c>
      <c r="C20" s="112">
        <v>0</v>
      </c>
      <c r="D20" s="112">
        <v>0</v>
      </c>
    </row>
    <row r="21" spans="2:4" ht="6" customHeight="1" x14ac:dyDescent="0.25"/>
    <row r="22" spans="2:4" x14ac:dyDescent="0.25">
      <c r="B22" s="108" t="s">
        <v>351</v>
      </c>
      <c r="C22" s="5">
        <f>SUM(C23:C27)</f>
        <v>0</v>
      </c>
      <c r="D22" s="5">
        <f>SUM(D23:D27)</f>
        <v>0</v>
      </c>
    </row>
    <row r="23" spans="2:4" x14ac:dyDescent="0.25">
      <c r="B23" s="110" t="s">
        <v>83</v>
      </c>
      <c r="C23" s="2">
        <f>D22</f>
        <v>0</v>
      </c>
      <c r="D23" s="111">
        <v>0</v>
      </c>
    </row>
    <row r="24" spans="2:4" x14ac:dyDescent="0.25">
      <c r="B24" s="110" t="s">
        <v>96</v>
      </c>
      <c r="C24" s="96">
        <v>0</v>
      </c>
      <c r="D24" s="96">
        <v>0</v>
      </c>
    </row>
    <row r="25" spans="2:4" x14ac:dyDescent="0.25">
      <c r="B25" s="110" t="s">
        <v>547</v>
      </c>
      <c r="C25" s="96">
        <v>0</v>
      </c>
      <c r="D25" s="96">
        <v>0</v>
      </c>
    </row>
    <row r="26" spans="2:4" x14ac:dyDescent="0.25">
      <c r="B26" s="110" t="s">
        <v>728</v>
      </c>
      <c r="C26" s="96">
        <v>0</v>
      </c>
      <c r="D26" s="96">
        <v>0</v>
      </c>
    </row>
    <row r="27" spans="2:4" x14ac:dyDescent="0.25">
      <c r="B27" s="110" t="s">
        <v>88</v>
      </c>
      <c r="C27" s="112">
        <v>0</v>
      </c>
      <c r="D27" s="112">
        <v>0</v>
      </c>
    </row>
    <row r="28" spans="2:4" ht="6" customHeight="1" x14ac:dyDescent="0.25"/>
    <row r="29" spans="2:4" x14ac:dyDescent="0.25">
      <c r="B29" s="108" t="s">
        <v>352</v>
      </c>
      <c r="C29" s="5">
        <f>SUM(C30:C34)</f>
        <v>0</v>
      </c>
      <c r="D29" s="5">
        <f>SUM(D30:D34)</f>
        <v>0</v>
      </c>
    </row>
    <row r="30" spans="2:4" x14ac:dyDescent="0.25">
      <c r="B30" s="110" t="s">
        <v>83</v>
      </c>
      <c r="C30" s="2">
        <f>D29</f>
        <v>0</v>
      </c>
      <c r="D30" s="111">
        <v>0</v>
      </c>
    </row>
    <row r="31" spans="2:4" x14ac:dyDescent="0.25">
      <c r="B31" s="110" t="s">
        <v>96</v>
      </c>
      <c r="C31" s="96">
        <v>0</v>
      </c>
      <c r="D31" s="96">
        <v>0</v>
      </c>
    </row>
    <row r="32" spans="2:4" x14ac:dyDescent="0.25">
      <c r="B32" s="110" t="s">
        <v>547</v>
      </c>
      <c r="C32" s="96">
        <v>0</v>
      </c>
      <c r="D32" s="96">
        <v>0</v>
      </c>
    </row>
    <row r="33" spans="2:4" x14ac:dyDescent="0.25">
      <c r="B33" s="110" t="s">
        <v>728</v>
      </c>
      <c r="C33" s="96">
        <v>0</v>
      </c>
      <c r="D33" s="96">
        <v>0</v>
      </c>
    </row>
    <row r="34" spans="2:4" x14ac:dyDescent="0.25">
      <c r="B34" s="110" t="s">
        <v>88</v>
      </c>
      <c r="C34" s="112">
        <v>0</v>
      </c>
      <c r="D34" s="112">
        <v>0</v>
      </c>
    </row>
    <row r="35" spans="2:4" ht="6" customHeight="1" x14ac:dyDescent="0.25"/>
    <row r="36" spans="2:4" x14ac:dyDescent="0.25">
      <c r="B36" s="108" t="s">
        <v>353</v>
      </c>
      <c r="C36" s="5">
        <f>SUM(C37:C41)</f>
        <v>0</v>
      </c>
      <c r="D36" s="5">
        <f>SUM(D37:D41)</f>
        <v>0</v>
      </c>
    </row>
    <row r="37" spans="2:4" x14ac:dyDescent="0.25">
      <c r="B37" s="110" t="s">
        <v>83</v>
      </c>
      <c r="C37" s="2">
        <f>D36</f>
        <v>0</v>
      </c>
      <c r="D37" s="111">
        <v>0</v>
      </c>
    </row>
    <row r="38" spans="2:4" x14ac:dyDescent="0.25">
      <c r="B38" s="110" t="s">
        <v>96</v>
      </c>
      <c r="C38" s="96">
        <v>0</v>
      </c>
      <c r="D38" s="96">
        <v>0</v>
      </c>
    </row>
    <row r="39" spans="2:4" x14ac:dyDescent="0.25">
      <c r="B39" s="110" t="s">
        <v>547</v>
      </c>
      <c r="C39" s="96">
        <v>0</v>
      </c>
      <c r="D39" s="96">
        <v>0</v>
      </c>
    </row>
    <row r="40" spans="2:4" x14ac:dyDescent="0.25">
      <c r="B40" s="110" t="s">
        <v>728</v>
      </c>
      <c r="C40" s="96">
        <v>0</v>
      </c>
      <c r="D40" s="96">
        <v>0</v>
      </c>
    </row>
    <row r="41" spans="2:4" x14ac:dyDescent="0.25">
      <c r="B41" s="110" t="s">
        <v>88</v>
      </c>
      <c r="C41" s="112">
        <v>0</v>
      </c>
      <c r="D41" s="112">
        <v>0</v>
      </c>
    </row>
    <row r="42" spans="2:4" ht="6" customHeight="1" x14ac:dyDescent="0.25"/>
    <row r="43" spans="2:4" x14ac:dyDescent="0.25">
      <c r="B43" s="108" t="s">
        <v>354</v>
      </c>
      <c r="C43" s="5">
        <f>SUM(C44:C48)</f>
        <v>0</v>
      </c>
      <c r="D43" s="5">
        <f>SUM(D44:D48)</f>
        <v>0</v>
      </c>
    </row>
    <row r="44" spans="2:4" x14ac:dyDescent="0.25">
      <c r="B44" s="110" t="s">
        <v>83</v>
      </c>
      <c r="C44" s="2">
        <f>D43</f>
        <v>0</v>
      </c>
      <c r="D44" s="111">
        <v>0</v>
      </c>
    </row>
    <row r="45" spans="2:4" x14ac:dyDescent="0.25">
      <c r="B45" s="110" t="s">
        <v>96</v>
      </c>
      <c r="C45" s="96">
        <v>0</v>
      </c>
      <c r="D45" s="96">
        <v>0</v>
      </c>
    </row>
    <row r="46" spans="2:4" x14ac:dyDescent="0.25">
      <c r="B46" s="110" t="s">
        <v>547</v>
      </c>
      <c r="C46" s="96">
        <v>0</v>
      </c>
      <c r="D46" s="96">
        <v>0</v>
      </c>
    </row>
    <row r="47" spans="2:4" x14ac:dyDescent="0.25">
      <c r="B47" s="110" t="s">
        <v>728</v>
      </c>
      <c r="C47" s="96">
        <v>0</v>
      </c>
      <c r="D47" s="96">
        <v>0</v>
      </c>
    </row>
    <row r="48" spans="2:4" x14ac:dyDescent="0.25">
      <c r="B48" s="110" t="s">
        <v>88</v>
      </c>
      <c r="C48" s="112">
        <v>0</v>
      </c>
      <c r="D48" s="112">
        <v>0</v>
      </c>
    </row>
    <row r="49" spans="2:4" ht="6" customHeight="1" x14ac:dyDescent="0.25"/>
    <row r="50" spans="2:4" x14ac:dyDescent="0.25">
      <c r="B50" s="108" t="s">
        <v>355</v>
      </c>
      <c r="C50" s="5">
        <f>SUM(C51:C55)</f>
        <v>0</v>
      </c>
      <c r="D50" s="5">
        <f>SUM(D51:D55)</f>
        <v>0</v>
      </c>
    </row>
    <row r="51" spans="2:4" x14ac:dyDescent="0.25">
      <c r="B51" s="110" t="s">
        <v>83</v>
      </c>
      <c r="C51" s="2">
        <f>D50</f>
        <v>0</v>
      </c>
      <c r="D51" s="111">
        <v>0</v>
      </c>
    </row>
    <row r="52" spans="2:4" x14ac:dyDescent="0.25">
      <c r="B52" s="110" t="s">
        <v>96</v>
      </c>
      <c r="C52" s="96">
        <v>0</v>
      </c>
      <c r="D52" s="96">
        <v>0</v>
      </c>
    </row>
    <row r="53" spans="2:4" x14ac:dyDescent="0.25">
      <c r="B53" s="110" t="s">
        <v>547</v>
      </c>
      <c r="C53" s="96">
        <v>0</v>
      </c>
      <c r="D53" s="96">
        <v>0</v>
      </c>
    </row>
    <row r="54" spans="2:4" x14ac:dyDescent="0.25">
      <c r="B54" s="110" t="s">
        <v>728</v>
      </c>
      <c r="C54" s="96">
        <v>0</v>
      </c>
      <c r="D54" s="96">
        <v>0</v>
      </c>
    </row>
    <row r="55" spans="2:4" x14ac:dyDescent="0.25">
      <c r="B55" s="110" t="s">
        <v>88</v>
      </c>
      <c r="C55" s="112">
        <v>0</v>
      </c>
      <c r="D55" s="112">
        <v>0</v>
      </c>
    </row>
    <row r="56" spans="2:4" ht="6" customHeight="1" x14ac:dyDescent="0.25"/>
    <row r="57" spans="2:4" x14ac:dyDescent="0.25">
      <c r="B57" s="108" t="s">
        <v>778</v>
      </c>
      <c r="C57" s="5">
        <f>SUM(C58:C62)</f>
        <v>0</v>
      </c>
      <c r="D57" s="5">
        <f>SUM(D58:D62)</f>
        <v>0</v>
      </c>
    </row>
    <row r="58" spans="2:4" x14ac:dyDescent="0.25">
      <c r="B58" s="110" t="s">
        <v>83</v>
      </c>
      <c r="C58" s="2">
        <f>D57</f>
        <v>0</v>
      </c>
      <c r="D58" s="111">
        <v>0</v>
      </c>
    </row>
    <row r="59" spans="2:4" x14ac:dyDescent="0.25">
      <c r="B59" s="110" t="s">
        <v>96</v>
      </c>
      <c r="C59" s="96">
        <v>0</v>
      </c>
      <c r="D59" s="96">
        <v>0</v>
      </c>
    </row>
    <row r="60" spans="2:4" x14ac:dyDescent="0.25">
      <c r="B60" s="110" t="s">
        <v>547</v>
      </c>
      <c r="C60" s="96">
        <v>0</v>
      </c>
      <c r="D60" s="96">
        <v>0</v>
      </c>
    </row>
    <row r="61" spans="2:4" x14ac:dyDescent="0.25">
      <c r="B61" s="110" t="s">
        <v>728</v>
      </c>
      <c r="C61" s="96">
        <v>0</v>
      </c>
      <c r="D61" s="96">
        <v>0</v>
      </c>
    </row>
    <row r="62" spans="2:4" x14ac:dyDescent="0.25">
      <c r="B62" s="110" t="s">
        <v>88</v>
      </c>
      <c r="C62" s="112">
        <v>0</v>
      </c>
      <c r="D62" s="112">
        <v>0</v>
      </c>
    </row>
    <row r="63" spans="2:4" ht="6" customHeight="1" x14ac:dyDescent="0.25"/>
    <row r="64" spans="2:4" x14ac:dyDescent="0.25">
      <c r="B64" s="108" t="s">
        <v>779</v>
      </c>
      <c r="C64" s="5">
        <f>SUM(C65:C69)</f>
        <v>0</v>
      </c>
      <c r="D64" s="5">
        <f>SUM(D65:D69)</f>
        <v>0</v>
      </c>
    </row>
    <row r="65" spans="1:4" x14ac:dyDescent="0.25">
      <c r="B65" s="110" t="s">
        <v>83</v>
      </c>
      <c r="C65" s="2">
        <f>D64</f>
        <v>0</v>
      </c>
      <c r="D65" s="111">
        <v>0</v>
      </c>
    </row>
    <row r="66" spans="1:4" x14ac:dyDescent="0.25">
      <c r="B66" s="110" t="s">
        <v>96</v>
      </c>
      <c r="C66" s="96">
        <v>0</v>
      </c>
      <c r="D66" s="96">
        <v>0</v>
      </c>
    </row>
    <row r="67" spans="1:4" x14ac:dyDescent="0.25">
      <c r="B67" s="110" t="s">
        <v>547</v>
      </c>
      <c r="C67" s="96">
        <v>0</v>
      </c>
      <c r="D67" s="96">
        <v>0</v>
      </c>
    </row>
    <row r="68" spans="1:4" x14ac:dyDescent="0.25">
      <c r="B68" s="110" t="s">
        <v>728</v>
      </c>
      <c r="C68" s="96">
        <v>0</v>
      </c>
      <c r="D68" s="96">
        <v>0</v>
      </c>
    </row>
    <row r="69" spans="1:4" x14ac:dyDescent="0.25">
      <c r="B69" s="110" t="s">
        <v>88</v>
      </c>
      <c r="C69" s="112">
        <v>0</v>
      </c>
      <c r="D69" s="112">
        <v>0</v>
      </c>
    </row>
    <row r="70" spans="1:4" ht="6" customHeight="1" x14ac:dyDescent="0.25"/>
    <row r="71" spans="1:4" x14ac:dyDescent="0.25">
      <c r="B71" s="108" t="s">
        <v>780</v>
      </c>
      <c r="C71" s="5">
        <f>SUM(C72:C76)</f>
        <v>0</v>
      </c>
      <c r="D71" s="5">
        <f>SUM(D72:D76)</f>
        <v>0</v>
      </c>
    </row>
    <row r="72" spans="1:4" x14ac:dyDescent="0.25">
      <c r="B72" s="110" t="s">
        <v>83</v>
      </c>
      <c r="C72" s="2">
        <f>D71</f>
        <v>0</v>
      </c>
      <c r="D72" s="111">
        <v>0</v>
      </c>
    </row>
    <row r="73" spans="1:4" x14ac:dyDescent="0.25">
      <c r="B73" s="110" t="s">
        <v>96</v>
      </c>
      <c r="C73" s="96">
        <v>0</v>
      </c>
      <c r="D73" s="96">
        <v>0</v>
      </c>
    </row>
    <row r="74" spans="1:4" x14ac:dyDescent="0.25">
      <c r="B74" s="110" t="s">
        <v>547</v>
      </c>
      <c r="C74" s="96">
        <v>0</v>
      </c>
      <c r="D74" s="96">
        <v>0</v>
      </c>
    </row>
    <row r="75" spans="1:4" x14ac:dyDescent="0.25">
      <c r="B75" s="110" t="s">
        <v>728</v>
      </c>
      <c r="C75" s="96">
        <v>0</v>
      </c>
      <c r="D75" s="96">
        <v>0</v>
      </c>
    </row>
    <row r="76" spans="1:4" x14ac:dyDescent="0.25">
      <c r="B76" s="110" t="s">
        <v>88</v>
      </c>
      <c r="C76" s="112">
        <v>0</v>
      </c>
      <c r="D76" s="112">
        <v>0</v>
      </c>
    </row>
    <row r="78" spans="1:4" x14ac:dyDescent="0.25">
      <c r="A78" s="180"/>
      <c r="B78" s="1" t="s">
        <v>89</v>
      </c>
      <c r="C78" s="109">
        <f>C85+C92</f>
        <v>0</v>
      </c>
      <c r="D78" s="109">
        <f>D85+D92</f>
        <v>0</v>
      </c>
    </row>
    <row r="79" spans="1:4" ht="6" customHeight="1" x14ac:dyDescent="0.25"/>
    <row r="80" spans="1:4" ht="4.5" customHeight="1" x14ac:dyDescent="0.25">
      <c r="A80" s="180"/>
      <c r="B80" s="108"/>
      <c r="C80" s="109"/>
      <c r="D80" s="109"/>
    </row>
    <row r="81" spans="1:4" x14ac:dyDescent="0.25">
      <c r="A81" s="180"/>
      <c r="B81" s="181" t="s">
        <v>363</v>
      </c>
      <c r="C81" s="183">
        <f>C87+C94</f>
        <v>0</v>
      </c>
      <c r="D81" s="186">
        <f>D87+D94</f>
        <v>0</v>
      </c>
    </row>
    <row r="82" spans="1:4" x14ac:dyDescent="0.25">
      <c r="A82" s="180"/>
      <c r="B82" s="197" t="s">
        <v>546</v>
      </c>
      <c r="C82" s="198">
        <f>C88+C89+C95+C96</f>
        <v>0</v>
      </c>
      <c r="D82" s="199">
        <f>D88+D89+D95+D96</f>
        <v>0</v>
      </c>
    </row>
    <row r="83" spans="1:4" x14ac:dyDescent="0.25">
      <c r="A83" s="180"/>
      <c r="B83" s="182" t="s">
        <v>364</v>
      </c>
      <c r="C83" s="184">
        <f>C90+C97</f>
        <v>0</v>
      </c>
      <c r="D83" s="185">
        <f>D90+D97</f>
        <v>0</v>
      </c>
    </row>
    <row r="84" spans="1:4" ht="3.75" customHeight="1" x14ac:dyDescent="0.25">
      <c r="A84" s="180"/>
      <c r="B84" s="108"/>
      <c r="C84" s="109"/>
      <c r="D84" s="109"/>
    </row>
    <row r="85" spans="1:4" x14ac:dyDescent="0.25">
      <c r="B85" s="108" t="s">
        <v>350</v>
      </c>
      <c r="C85" s="5">
        <f>SUM(C86:C90)</f>
        <v>0</v>
      </c>
      <c r="D85" s="5">
        <f>SUM(D86:D90)</f>
        <v>0</v>
      </c>
    </row>
    <row r="86" spans="1:4" x14ac:dyDescent="0.25">
      <c r="A86" s="180"/>
      <c r="B86" s="110" t="s">
        <v>83</v>
      </c>
      <c r="C86" s="2">
        <f>D85</f>
        <v>0</v>
      </c>
      <c r="D86" s="111">
        <v>0</v>
      </c>
    </row>
    <row r="87" spans="1:4" x14ac:dyDescent="0.25">
      <c r="A87" s="180"/>
      <c r="B87" s="110" t="s">
        <v>96</v>
      </c>
      <c r="C87" s="96">
        <v>0</v>
      </c>
      <c r="D87" s="96">
        <v>0</v>
      </c>
    </row>
    <row r="88" spans="1:4" x14ac:dyDescent="0.25">
      <c r="B88" s="110" t="s">
        <v>547</v>
      </c>
      <c r="C88" s="96">
        <v>0</v>
      </c>
      <c r="D88" s="96">
        <v>0</v>
      </c>
    </row>
    <row r="89" spans="1:4" x14ac:dyDescent="0.25">
      <c r="B89" s="110" t="s">
        <v>728</v>
      </c>
      <c r="C89" s="96">
        <v>0</v>
      </c>
      <c r="D89" s="96">
        <v>0</v>
      </c>
    </row>
    <row r="90" spans="1:4" x14ac:dyDescent="0.25">
      <c r="B90" s="110" t="s">
        <v>88</v>
      </c>
      <c r="C90" s="112">
        <v>0</v>
      </c>
      <c r="D90" s="112">
        <v>0</v>
      </c>
    </row>
    <row r="91" spans="1:4" ht="6" customHeight="1" x14ac:dyDescent="0.25"/>
    <row r="92" spans="1:4" x14ac:dyDescent="0.25">
      <c r="B92" s="108" t="s">
        <v>351</v>
      </c>
      <c r="C92" s="5">
        <f>SUM(C93:C97)</f>
        <v>0</v>
      </c>
      <c r="D92" s="5">
        <f>SUM(D93:D97)</f>
        <v>0</v>
      </c>
    </row>
    <row r="93" spans="1:4" x14ac:dyDescent="0.25">
      <c r="B93" s="110" t="s">
        <v>83</v>
      </c>
      <c r="C93" s="2">
        <f>D92</f>
        <v>0</v>
      </c>
      <c r="D93" s="111">
        <v>0</v>
      </c>
    </row>
    <row r="94" spans="1:4" x14ac:dyDescent="0.25">
      <c r="B94" s="110" t="s">
        <v>96</v>
      </c>
      <c r="C94" s="96">
        <v>0</v>
      </c>
      <c r="D94" s="96">
        <v>0</v>
      </c>
    </row>
    <row r="95" spans="1:4" x14ac:dyDescent="0.25">
      <c r="B95" s="110" t="s">
        <v>547</v>
      </c>
      <c r="C95" s="96">
        <v>0</v>
      </c>
      <c r="D95" s="96">
        <v>0</v>
      </c>
    </row>
    <row r="96" spans="1:4" x14ac:dyDescent="0.25">
      <c r="B96" s="110" t="s">
        <v>728</v>
      </c>
      <c r="C96" s="96">
        <v>0</v>
      </c>
      <c r="D96" s="96">
        <v>0</v>
      </c>
    </row>
    <row r="97" spans="2:4" x14ac:dyDescent="0.25">
      <c r="B97" s="110" t="s">
        <v>88</v>
      </c>
      <c r="C97" s="112">
        <v>0</v>
      </c>
      <c r="D97" s="112">
        <v>0</v>
      </c>
    </row>
    <row r="98" spans="2:4" ht="6" customHeight="1" x14ac:dyDescent="0.25"/>
  </sheetData>
  <sheetProtection algorithmName="SHA-512" hashValue="NPzKqYFxMcv4BOmW61jCh0xQoW7B4TbaPwjer0hSuTjP53TpAfKCt4wQLEBSNF+mYQigrRQi+KTKSnCYM6YQHg==" saltValue="J5fWhesIxZkH5W+KVB7LYg==" spinCount="100000" sheet="1" formatCells="0" formatColumns="0" formatRows="0" insertRows="0" sort="0" autoFilter="0" pivotTables="0"/>
  <mergeCells count="3">
    <mergeCell ref="A1:D1"/>
    <mergeCell ref="A2:D2"/>
    <mergeCell ref="A3:D3"/>
  </mergeCells>
  <printOptions horizontalCentered="1"/>
  <pageMargins left="0.31496062992125984" right="0.31496062992125984" top="0.35433070866141736" bottom="0.35433070866141736" header="0.31496062992125984" footer="0.31496062992125984"/>
  <pageSetup paperSize="9" fitToHeight="0" orientation="portrait" r:id="rId1"/>
  <headerFooter>
    <oddFooter>&amp;C&amp;A&amp;R&amp;P</oddFooter>
  </headerFooter>
  <rowBreaks count="1" manualBreakCount="1">
    <brk id="56" max="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9" tint="-0.499984740745262"/>
    <pageSetUpPr fitToPage="1"/>
  </sheetPr>
  <dimension ref="A1:S56"/>
  <sheetViews>
    <sheetView workbookViewId="0">
      <pane ySplit="5" topLeftCell="A6" activePane="bottomLeft" state="frozen"/>
      <selection activeCell="A2" sqref="A2:B2"/>
      <selection pane="bottomLeft" activeCell="A12" sqref="A12:XFD12"/>
    </sheetView>
  </sheetViews>
  <sheetFormatPr defaultColWidth="9.140625" defaultRowHeight="15" x14ac:dyDescent="0.25"/>
  <cols>
    <col min="1" max="1" width="5.140625" style="110" bestFit="1" customWidth="1"/>
    <col min="2" max="2" width="61.28515625" style="110" bestFit="1" customWidth="1"/>
    <col min="3" max="4" width="13" style="110" customWidth="1"/>
    <col min="5" max="5" width="5.140625" style="110" customWidth="1"/>
    <col min="6" max="16384" width="9.140625" style="110"/>
  </cols>
  <sheetData>
    <row r="1" spans="1:19" ht="15.75" x14ac:dyDescent="0.25">
      <c r="A1" s="276" t="str">
        <f>"CONGREGATION (GEMEENTE): "&amp;INSETTE!B3</f>
        <v>CONGREGATION (GEMEENTE): gemeente</v>
      </c>
      <c r="B1" s="276"/>
      <c r="C1" s="276"/>
      <c r="D1" s="276"/>
      <c r="E1"/>
      <c r="S1" s="110" t="s">
        <v>41</v>
      </c>
    </row>
    <row r="2" spans="1:19" ht="6" customHeight="1" x14ac:dyDescent="0.25">
      <c r="A2"/>
      <c r="B2"/>
      <c r="C2"/>
      <c r="D2"/>
      <c r="E2"/>
    </row>
    <row r="3" spans="1:19" x14ac:dyDescent="0.25">
      <c r="A3" s="294" t="s">
        <v>301</v>
      </c>
      <c r="B3" s="294"/>
      <c r="C3" s="294"/>
      <c r="D3" s="294"/>
      <c r="E3"/>
    </row>
    <row r="4" spans="1:19" x14ac:dyDescent="0.25">
      <c r="A4" s="298" t="s">
        <v>745</v>
      </c>
      <c r="B4" s="298"/>
      <c r="C4" s="298"/>
      <c r="D4" s="298"/>
      <c r="E4" s="298"/>
    </row>
    <row r="5" spans="1:19" x14ac:dyDescent="0.25">
      <c r="A5"/>
      <c r="B5"/>
      <c r="C5" s="1">
        <f>INSETTE!B24</f>
        <v>2026</v>
      </c>
      <c r="D5" s="1">
        <f>INSETTE!B22</f>
        <v>2025</v>
      </c>
      <c r="E5"/>
    </row>
    <row r="6" spans="1:19" x14ac:dyDescent="0.25">
      <c r="A6" s="180"/>
      <c r="B6" s="1" t="s">
        <v>305</v>
      </c>
      <c r="C6" s="109">
        <f>C8+C17+C26</f>
        <v>0</v>
      </c>
      <c r="D6" s="109">
        <f>D8+D17+D26</f>
        <v>0</v>
      </c>
    </row>
    <row r="7" spans="1:19" x14ac:dyDescent="0.25">
      <c r="A7" s="180"/>
      <c r="B7" s="108"/>
      <c r="C7" s="109"/>
      <c r="D7" s="109"/>
    </row>
    <row r="8" spans="1:19" x14ac:dyDescent="0.25">
      <c r="A8" s="187"/>
      <c r="B8" s="188" t="s">
        <v>463</v>
      </c>
      <c r="C8" s="196">
        <f>SUM(C9:C13)</f>
        <v>0</v>
      </c>
      <c r="D8" s="196">
        <f>SUM(D9:D13)</f>
        <v>0</v>
      </c>
      <c r="E8" s="189"/>
    </row>
    <row r="9" spans="1:19" x14ac:dyDescent="0.25">
      <c r="A9" s="190"/>
      <c r="B9" s="110" t="s">
        <v>302</v>
      </c>
      <c r="C9" s="2">
        <f>D8</f>
        <v>0</v>
      </c>
      <c r="D9" s="111">
        <v>0</v>
      </c>
      <c r="E9" s="191"/>
    </row>
    <row r="10" spans="1:19" x14ac:dyDescent="0.25">
      <c r="A10" s="190"/>
      <c r="B10" s="110" t="s">
        <v>466</v>
      </c>
      <c r="C10" s="96">
        <v>0</v>
      </c>
      <c r="D10" s="96">
        <v>0</v>
      </c>
      <c r="E10" s="191"/>
    </row>
    <row r="11" spans="1:19" x14ac:dyDescent="0.25">
      <c r="A11" s="190"/>
      <c r="B11" s="110" t="s">
        <v>467</v>
      </c>
      <c r="C11" s="96">
        <v>0</v>
      </c>
      <c r="D11" s="96">
        <v>0</v>
      </c>
      <c r="E11" s="191"/>
    </row>
    <row r="12" spans="1:19" x14ac:dyDescent="0.25">
      <c r="A12" s="190"/>
      <c r="B12" s="110" t="s">
        <v>732</v>
      </c>
      <c r="C12" s="96">
        <v>0</v>
      </c>
      <c r="D12" s="96">
        <v>0</v>
      </c>
      <c r="E12" s="191"/>
    </row>
    <row r="13" spans="1:19" x14ac:dyDescent="0.25">
      <c r="A13" s="190"/>
      <c r="B13" s="110" t="s">
        <v>468</v>
      </c>
      <c r="C13" s="112">
        <v>0</v>
      </c>
      <c r="D13" s="112">
        <v>0</v>
      </c>
      <c r="E13" s="191"/>
    </row>
    <row r="14" spans="1:19" x14ac:dyDescent="0.25">
      <c r="A14" s="190"/>
      <c r="E14" s="191"/>
    </row>
    <row r="15" spans="1:19" x14ac:dyDescent="0.25">
      <c r="A15" s="192"/>
      <c r="B15" s="107" t="s">
        <v>131</v>
      </c>
      <c r="C15" s="107"/>
      <c r="D15" s="107"/>
      <c r="E15" s="193"/>
    </row>
    <row r="17" spans="1:5" x14ac:dyDescent="0.25">
      <c r="A17" s="194"/>
      <c r="B17" s="188" t="s">
        <v>464</v>
      </c>
      <c r="C17" s="196">
        <f>SUM(C18:C22)</f>
        <v>0</v>
      </c>
      <c r="D17" s="196">
        <f>SUM(D18:D22)</f>
        <v>0</v>
      </c>
      <c r="E17" s="189"/>
    </row>
    <row r="18" spans="1:5" x14ac:dyDescent="0.25">
      <c r="A18" s="190"/>
      <c r="B18" s="110" t="s">
        <v>302</v>
      </c>
      <c r="C18" s="2">
        <f>D17</f>
        <v>0</v>
      </c>
      <c r="D18" s="111">
        <v>0</v>
      </c>
      <c r="E18" s="191"/>
    </row>
    <row r="19" spans="1:5" x14ac:dyDescent="0.25">
      <c r="A19" s="190"/>
      <c r="B19" s="110" t="s">
        <v>466</v>
      </c>
      <c r="C19" s="96">
        <v>0</v>
      </c>
      <c r="D19" s="96">
        <v>0</v>
      </c>
      <c r="E19" s="191"/>
    </row>
    <row r="20" spans="1:5" x14ac:dyDescent="0.25">
      <c r="A20" s="190"/>
      <c r="B20" s="110" t="s">
        <v>467</v>
      </c>
      <c r="C20" s="96">
        <v>0</v>
      </c>
      <c r="D20" s="96">
        <v>0</v>
      </c>
      <c r="E20" s="191"/>
    </row>
    <row r="21" spans="1:5" x14ac:dyDescent="0.25">
      <c r="A21" s="190"/>
      <c r="B21" s="110" t="s">
        <v>732</v>
      </c>
      <c r="C21" s="96">
        <v>0</v>
      </c>
      <c r="D21" s="96">
        <v>0</v>
      </c>
      <c r="E21" s="191"/>
    </row>
    <row r="22" spans="1:5" x14ac:dyDescent="0.25">
      <c r="A22" s="190"/>
      <c r="B22" s="110" t="s">
        <v>468</v>
      </c>
      <c r="C22" s="112">
        <v>0</v>
      </c>
      <c r="D22" s="112">
        <v>0</v>
      </c>
      <c r="E22" s="191"/>
    </row>
    <row r="23" spans="1:5" x14ac:dyDescent="0.25">
      <c r="A23" s="190"/>
      <c r="E23" s="191"/>
    </row>
    <row r="24" spans="1:5" x14ac:dyDescent="0.25">
      <c r="A24" s="192"/>
      <c r="B24" s="107" t="s">
        <v>131</v>
      </c>
      <c r="C24" s="107"/>
      <c r="D24" s="107"/>
      <c r="E24" s="193"/>
    </row>
    <row r="26" spans="1:5" x14ac:dyDescent="0.25">
      <c r="A26" s="194"/>
      <c r="B26" s="188" t="s">
        <v>465</v>
      </c>
      <c r="C26" s="196">
        <f>SUM(C27:C31)</f>
        <v>0</v>
      </c>
      <c r="D26" s="196">
        <f>SUM(D27:D31)</f>
        <v>0</v>
      </c>
      <c r="E26" s="189"/>
    </row>
    <row r="27" spans="1:5" x14ac:dyDescent="0.25">
      <c r="A27" s="190"/>
      <c r="B27" s="110" t="s">
        <v>302</v>
      </c>
      <c r="C27" s="2">
        <f>D26</f>
        <v>0</v>
      </c>
      <c r="D27" s="111">
        <v>0</v>
      </c>
      <c r="E27" s="191"/>
    </row>
    <row r="28" spans="1:5" x14ac:dyDescent="0.25">
      <c r="A28" s="190"/>
      <c r="B28" s="110" t="s">
        <v>466</v>
      </c>
      <c r="C28" s="96">
        <v>0</v>
      </c>
      <c r="D28" s="96">
        <v>0</v>
      </c>
      <c r="E28" s="191"/>
    </row>
    <row r="29" spans="1:5" x14ac:dyDescent="0.25">
      <c r="A29" s="190"/>
      <c r="B29" s="110" t="s">
        <v>467</v>
      </c>
      <c r="C29" s="96">
        <v>0</v>
      </c>
      <c r="D29" s="96">
        <v>0</v>
      </c>
      <c r="E29" s="191"/>
    </row>
    <row r="30" spans="1:5" x14ac:dyDescent="0.25">
      <c r="A30" s="190"/>
      <c r="B30" s="110" t="s">
        <v>732</v>
      </c>
      <c r="C30" s="96">
        <v>0</v>
      </c>
      <c r="D30" s="96">
        <v>0</v>
      </c>
      <c r="E30" s="191"/>
    </row>
    <row r="31" spans="1:5" x14ac:dyDescent="0.25">
      <c r="A31" s="190"/>
      <c r="B31" s="110" t="s">
        <v>468</v>
      </c>
      <c r="C31" s="112">
        <v>0</v>
      </c>
      <c r="D31" s="112">
        <v>0</v>
      </c>
      <c r="E31" s="191"/>
    </row>
    <row r="32" spans="1:5" x14ac:dyDescent="0.25">
      <c r="A32" s="190"/>
      <c r="E32" s="191"/>
    </row>
    <row r="33" spans="1:5" x14ac:dyDescent="0.25">
      <c r="A33" s="192"/>
      <c r="B33" s="107" t="s">
        <v>131</v>
      </c>
      <c r="C33" s="107"/>
      <c r="D33" s="107"/>
      <c r="E33" s="193"/>
    </row>
    <row r="36" spans="1:5" x14ac:dyDescent="0.25">
      <c r="A36" s="180"/>
      <c r="B36" s="108" t="s">
        <v>91</v>
      </c>
      <c r="C36" s="109">
        <f>C38+C48</f>
        <v>0</v>
      </c>
      <c r="D36" s="109">
        <f>D38+D48</f>
        <v>0</v>
      </c>
    </row>
    <row r="37" spans="1:5" x14ac:dyDescent="0.25">
      <c r="A37" s="180"/>
      <c r="B37" s="108"/>
      <c r="C37" s="109"/>
      <c r="D37" s="109"/>
    </row>
    <row r="38" spans="1:5" x14ac:dyDescent="0.25">
      <c r="A38" s="187"/>
      <c r="B38" s="188" t="s">
        <v>304</v>
      </c>
      <c r="C38" s="196">
        <f>SUM(C39:C43)</f>
        <v>0</v>
      </c>
      <c r="D38" s="196">
        <f>SUM(D39:D43)</f>
        <v>0</v>
      </c>
      <c r="E38" s="189"/>
    </row>
    <row r="39" spans="1:5" x14ac:dyDescent="0.25">
      <c r="A39" s="190"/>
      <c r="B39" s="110" t="s">
        <v>302</v>
      </c>
      <c r="C39" s="2">
        <f>D38</f>
        <v>0</v>
      </c>
      <c r="D39" s="111">
        <v>0</v>
      </c>
      <c r="E39" s="191"/>
    </row>
    <row r="40" spans="1:5" x14ac:dyDescent="0.25">
      <c r="A40" s="190"/>
      <c r="B40" s="110" t="s">
        <v>466</v>
      </c>
      <c r="C40" s="96">
        <v>0</v>
      </c>
      <c r="D40" s="96">
        <v>0</v>
      </c>
      <c r="E40" s="191"/>
    </row>
    <row r="41" spans="1:5" x14ac:dyDescent="0.25">
      <c r="A41" s="190"/>
      <c r="B41" s="110" t="s">
        <v>467</v>
      </c>
      <c r="C41" s="96">
        <v>0</v>
      </c>
      <c r="D41" s="96">
        <v>0</v>
      </c>
      <c r="E41" s="191"/>
    </row>
    <row r="42" spans="1:5" x14ac:dyDescent="0.25">
      <c r="A42" s="190"/>
      <c r="B42" s="110" t="s">
        <v>732</v>
      </c>
      <c r="C42" s="96">
        <v>0</v>
      </c>
      <c r="D42" s="96">
        <v>0</v>
      </c>
      <c r="E42" s="191"/>
    </row>
    <row r="43" spans="1:5" x14ac:dyDescent="0.25">
      <c r="A43" s="190"/>
      <c r="B43" s="110" t="s">
        <v>468</v>
      </c>
      <c r="C43" s="112">
        <v>0</v>
      </c>
      <c r="D43" s="112">
        <v>0</v>
      </c>
      <c r="E43" s="191"/>
    </row>
    <row r="44" spans="1:5" x14ac:dyDescent="0.25">
      <c r="A44" s="190"/>
      <c r="E44" s="191"/>
    </row>
    <row r="45" spans="1:5" x14ac:dyDescent="0.25">
      <c r="A45" s="190"/>
      <c r="B45" s="110" t="s">
        <v>132</v>
      </c>
      <c r="E45" s="191"/>
    </row>
    <row r="46" spans="1:5" x14ac:dyDescent="0.25">
      <c r="A46" s="192"/>
      <c r="B46" s="107" t="s">
        <v>133</v>
      </c>
      <c r="C46" s="107"/>
      <c r="D46" s="107"/>
      <c r="E46" s="193"/>
    </row>
    <row r="48" spans="1:5" x14ac:dyDescent="0.25">
      <c r="A48" s="194"/>
      <c r="B48" s="188" t="s">
        <v>303</v>
      </c>
      <c r="C48" s="196">
        <f>SUM(C49:C53)</f>
        <v>0</v>
      </c>
      <c r="D48" s="196">
        <f>SUM(D49:D53)</f>
        <v>0</v>
      </c>
      <c r="E48" s="189"/>
    </row>
    <row r="49" spans="1:5" x14ac:dyDescent="0.25">
      <c r="A49" s="190"/>
      <c r="B49" s="110" t="s">
        <v>302</v>
      </c>
      <c r="C49" s="2">
        <f>D48</f>
        <v>0</v>
      </c>
      <c r="D49" s="111">
        <v>0</v>
      </c>
      <c r="E49" s="191"/>
    </row>
    <row r="50" spans="1:5" x14ac:dyDescent="0.25">
      <c r="A50" s="190"/>
      <c r="B50" s="110" t="s">
        <v>466</v>
      </c>
      <c r="C50" s="96">
        <v>0</v>
      </c>
      <c r="D50" s="96">
        <v>0</v>
      </c>
      <c r="E50" s="191"/>
    </row>
    <row r="51" spans="1:5" x14ac:dyDescent="0.25">
      <c r="A51" s="190"/>
      <c r="B51" s="110" t="s">
        <v>467</v>
      </c>
      <c r="C51" s="96">
        <v>0</v>
      </c>
      <c r="D51" s="96">
        <v>0</v>
      </c>
      <c r="E51" s="191"/>
    </row>
    <row r="52" spans="1:5" x14ac:dyDescent="0.25">
      <c r="A52" s="190"/>
      <c r="B52" s="110" t="s">
        <v>732</v>
      </c>
      <c r="C52" s="96">
        <v>0</v>
      </c>
      <c r="D52" s="96">
        <v>0</v>
      </c>
      <c r="E52" s="191"/>
    </row>
    <row r="53" spans="1:5" x14ac:dyDescent="0.25">
      <c r="A53" s="190"/>
      <c r="B53" s="110" t="s">
        <v>468</v>
      </c>
      <c r="C53" s="112">
        <v>0</v>
      </c>
      <c r="D53" s="112">
        <v>0</v>
      </c>
      <c r="E53" s="191"/>
    </row>
    <row r="54" spans="1:5" x14ac:dyDescent="0.25">
      <c r="A54" s="190"/>
      <c r="C54" s="151"/>
      <c r="D54" s="151"/>
      <c r="E54" s="191"/>
    </row>
    <row r="55" spans="1:5" x14ac:dyDescent="0.25">
      <c r="A55" s="190"/>
      <c r="B55" s="110" t="s">
        <v>132</v>
      </c>
      <c r="C55" s="151"/>
      <c r="D55" s="151"/>
      <c r="E55" s="191"/>
    </row>
    <row r="56" spans="1:5" x14ac:dyDescent="0.25">
      <c r="A56" s="192"/>
      <c r="B56" s="107" t="s">
        <v>133</v>
      </c>
      <c r="C56" s="195"/>
      <c r="D56" s="195"/>
      <c r="E56" s="193"/>
    </row>
  </sheetData>
  <sheetProtection algorithmName="SHA-512" hashValue="PZV8V5tph4F5NC+oyUkDClw2nYVKAPRYFtKdH9PCfzGYovLhs4BdNlBKClpQwClGsrGfggB1uIKah2xSYQCmOQ==" saltValue="HzpSN0igMRpvZa6moQ/2gQ==" spinCount="100000" sheet="1" formatCells="0" formatColumns="0" formatRows="0" insertRows="0" sort="0" autoFilter="0" pivotTables="0"/>
  <mergeCells count="3">
    <mergeCell ref="A1:D1"/>
    <mergeCell ref="A3:D3"/>
    <mergeCell ref="A4:E4"/>
  </mergeCells>
  <printOptions horizontalCentered="1"/>
  <pageMargins left="0.70866141732283472" right="0.70866141732283472" top="0.74803149606299213" bottom="0.74803149606299213" header="0.31496062992125984" footer="0.31496062992125984"/>
  <pageSetup paperSize="9" scale="38" fitToHeight="0" orientation="portrait" r:id="rId1"/>
  <headerFooter>
    <oddFooter>&amp;C&amp;A&amp;R&amp;P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9" tint="-0.499984740745262"/>
  </sheetPr>
  <dimension ref="A1:S89"/>
  <sheetViews>
    <sheetView workbookViewId="0">
      <pane ySplit="5" topLeftCell="A11" activePane="bottomLeft" state="frozen"/>
      <selection activeCell="A2" sqref="A2:B2"/>
      <selection pane="bottomLeft" activeCell="C24" sqref="C24"/>
    </sheetView>
  </sheetViews>
  <sheetFormatPr defaultColWidth="9.140625" defaultRowHeight="15" x14ac:dyDescent="0.25"/>
  <cols>
    <col min="1" max="1" width="5.140625" style="110" bestFit="1" customWidth="1"/>
    <col min="2" max="2" width="59.140625" style="110" customWidth="1"/>
    <col min="3" max="4" width="12.7109375" style="110" customWidth="1"/>
    <col min="5" max="5" width="8.85546875" style="110" customWidth="1"/>
    <col min="6" max="16384" width="9.140625" style="110"/>
  </cols>
  <sheetData>
    <row r="1" spans="1:19" ht="15.75" x14ac:dyDescent="0.25">
      <c r="A1" s="276" t="str">
        <f>"CONGREGATION (GEMEENTE): "&amp;INSETTE!B3</f>
        <v>CONGREGATION (GEMEENTE): gemeente</v>
      </c>
      <c r="B1" s="276"/>
      <c r="C1" s="276"/>
      <c r="D1" s="276"/>
      <c r="S1" s="110" t="s">
        <v>41</v>
      </c>
    </row>
    <row r="2" spans="1:19" ht="6" customHeight="1" x14ac:dyDescent="0.25">
      <c r="A2"/>
      <c r="B2"/>
      <c r="C2"/>
      <c r="D2"/>
    </row>
    <row r="3" spans="1:19" x14ac:dyDescent="0.25">
      <c r="A3" s="294" t="s">
        <v>90</v>
      </c>
      <c r="B3" s="294"/>
      <c r="C3" s="294"/>
      <c r="D3" s="294"/>
    </row>
    <row r="4" spans="1:19" x14ac:dyDescent="0.25">
      <c r="A4" s="298" t="s">
        <v>745</v>
      </c>
      <c r="B4" s="298"/>
      <c r="C4" s="298"/>
      <c r="D4" s="298"/>
      <c r="E4" s="179"/>
    </row>
    <row r="5" spans="1:19" x14ac:dyDescent="0.25">
      <c r="A5"/>
      <c r="B5"/>
      <c r="C5" s="1">
        <f>INSETTE!B24</f>
        <v>2026</v>
      </c>
      <c r="D5" s="1">
        <f>INSETTE!B22</f>
        <v>2025</v>
      </c>
    </row>
    <row r="6" spans="1:19" x14ac:dyDescent="0.25">
      <c r="A6" s="180"/>
      <c r="B6" s="1" t="s">
        <v>306</v>
      </c>
      <c r="C6" s="109">
        <f>SUM(C7:C9)</f>
        <v>0</v>
      </c>
      <c r="D6" s="109">
        <f>SUM(D7:D9)</f>
        <v>0</v>
      </c>
    </row>
    <row r="7" spans="1:19" x14ac:dyDescent="0.25">
      <c r="B7" s="110" t="s">
        <v>469</v>
      </c>
      <c r="C7" s="111">
        <v>0</v>
      </c>
      <c r="D7" s="111">
        <v>0</v>
      </c>
    </row>
    <row r="8" spans="1:19" x14ac:dyDescent="0.25">
      <c r="B8" s="110" t="s">
        <v>470</v>
      </c>
      <c r="C8" s="96">
        <v>0</v>
      </c>
      <c r="D8" s="96">
        <v>0</v>
      </c>
    </row>
    <row r="9" spans="1:19" x14ac:dyDescent="0.25">
      <c r="B9" s="110" t="s">
        <v>471</v>
      </c>
      <c r="C9" s="112">
        <v>0</v>
      </c>
      <c r="D9" s="112">
        <v>0</v>
      </c>
    </row>
    <row r="11" spans="1:19" x14ac:dyDescent="0.25">
      <c r="A11" s="180"/>
      <c r="B11" s="1" t="s">
        <v>94</v>
      </c>
      <c r="C11" s="109">
        <f>SUM(C12:C15)</f>
        <v>0</v>
      </c>
      <c r="D11" s="109">
        <f>SUM(D12:D15)</f>
        <v>0</v>
      </c>
    </row>
    <row r="12" spans="1:19" x14ac:dyDescent="0.25">
      <c r="B12" s="110" t="s">
        <v>307</v>
      </c>
      <c r="C12" s="111">
        <v>0</v>
      </c>
      <c r="D12" s="111">
        <v>0</v>
      </c>
    </row>
    <row r="13" spans="1:19" x14ac:dyDescent="0.25">
      <c r="B13" s="110" t="s">
        <v>507</v>
      </c>
      <c r="C13" s="96">
        <v>0</v>
      </c>
      <c r="D13" s="96">
        <v>0</v>
      </c>
    </row>
    <row r="14" spans="1:19" x14ac:dyDescent="0.25">
      <c r="B14" s="110" t="s">
        <v>508</v>
      </c>
      <c r="C14" s="96">
        <v>0</v>
      </c>
      <c r="D14" s="96">
        <v>0</v>
      </c>
    </row>
    <row r="15" spans="1:19" x14ac:dyDescent="0.25">
      <c r="B15" s="110" t="s">
        <v>308</v>
      </c>
      <c r="C15" s="112">
        <v>0</v>
      </c>
      <c r="D15" s="112">
        <v>0</v>
      </c>
    </row>
    <row r="16" spans="1:19" x14ac:dyDescent="0.25">
      <c r="B16" s="110" t="s">
        <v>41</v>
      </c>
    </row>
    <row r="17" spans="1:4" x14ac:dyDescent="0.25">
      <c r="A17" s="180"/>
      <c r="B17" s="1" t="s">
        <v>664</v>
      </c>
      <c r="C17" s="5">
        <f>C26+C32+C38+C44+C50+C56+C62+C68+C74</f>
        <v>0</v>
      </c>
      <c r="D17" s="5">
        <f>D26+D32+D38+D44+D50+D56+D62+D68+D74</f>
        <v>0</v>
      </c>
    </row>
    <row r="18" spans="1:4" x14ac:dyDescent="0.25">
      <c r="A18" s="180"/>
      <c r="B18" s="60" t="s">
        <v>361</v>
      </c>
      <c r="C18" s="109"/>
      <c r="D18" s="109"/>
    </row>
    <row r="19" spans="1:4" x14ac:dyDescent="0.25">
      <c r="A19" s="180"/>
      <c r="B19" s="60" t="s">
        <v>366</v>
      </c>
      <c r="C19" s="109"/>
      <c r="D19" s="109"/>
    </row>
    <row r="20" spans="1:4" x14ac:dyDescent="0.25">
      <c r="A20" s="180"/>
      <c r="B20" s="61" t="s">
        <v>362</v>
      </c>
      <c r="C20" s="109"/>
      <c r="D20" s="109"/>
    </row>
    <row r="21" spans="1:4" x14ac:dyDescent="0.25">
      <c r="A21" s="180"/>
      <c r="B21" s="61" t="s">
        <v>365</v>
      </c>
      <c r="C21" s="109"/>
      <c r="D21" s="109"/>
    </row>
    <row r="22" spans="1:4" ht="4.5" customHeight="1" x14ac:dyDescent="0.25">
      <c r="A22" s="180"/>
      <c r="B22" s="1"/>
      <c r="C22" s="109"/>
      <c r="D22" s="109"/>
    </row>
    <row r="23" spans="1:4" x14ac:dyDescent="0.25">
      <c r="A23" s="180"/>
      <c r="B23" s="181" t="s">
        <v>665</v>
      </c>
      <c r="C23" s="183">
        <f>C28+IF(C29&gt;0,C29,0)+C34+IF(C35&gt;0,C35,0)+C40+IF(C41&gt;0,C41,0)+C46+IF(C47&gt;0,C47,0)+C52+IF(C53&gt;0,C53,0)+C58+IF(C59&gt;0,C59,0)+C64+IF(C65&gt;0,C65,0)+C70+IF(C71&gt;0,C71,0)+C76+IF(C77&gt;0,C77,0)</f>
        <v>0</v>
      </c>
      <c r="D23" s="186">
        <f>D28+IF(D29&gt;0,D29,0)+D34+IF(D35&gt;0,D35,0)+D40+IF(D41&gt;0,D41,0)+D46+IF(D47&gt;0,D47,0)+D52+IF(D53&gt;0,D53,0)+D58+IF(D59&gt;0,D59,0)+D64+IF(D65&gt;0,D65,0)+D70+IF(D71&gt;0,D71,0)+D76+IF(D77&gt;0,D77,0)</f>
        <v>0</v>
      </c>
    </row>
    <row r="24" spans="1:4" x14ac:dyDescent="0.25">
      <c r="A24" s="180"/>
      <c r="B24" s="182" t="s">
        <v>666</v>
      </c>
      <c r="C24" s="184">
        <f>C30+IF(C29&lt;0,C29,0)+C36+IF(C35&lt;0,C35,0)+C42+IF(C41&lt;0,C41,0)+C48+IF(C47&lt;0,C47,0)+C54+IF(C53&lt;0,C53,0)+C60+IF(C59&lt;0,C59,0)+C66+IF(C65&lt;0,C65,0)+C72+IF(C71&lt;0,C71,0)+C78+IF(C77&lt;0,C77,0)</f>
        <v>0</v>
      </c>
      <c r="D24" s="185">
        <f>D30+IF(D29&lt;0,D29,0)+D36+IF(D35&lt;0,D35,0)+D42+IF(D41&lt;0,D41,0)+D48+IF(D47&lt;0,D47,0)+D54+IF(D53&lt;0,D53,0)+D60+IF(D59&lt;0,D59,0)+D66+IF(D65&lt;0,D65,0)+D72+IF(D71&lt;0,D71,0)+D78+IF(D77&lt;0,D77,0)</f>
        <v>0</v>
      </c>
    </row>
    <row r="25" spans="1:4" ht="3.75" customHeight="1" x14ac:dyDescent="0.25">
      <c r="A25" s="180"/>
      <c r="B25" s="108"/>
      <c r="C25" s="109"/>
      <c r="D25" s="109"/>
    </row>
    <row r="26" spans="1:4" x14ac:dyDescent="0.25">
      <c r="A26" s="180"/>
      <c r="B26" s="108" t="s">
        <v>350</v>
      </c>
      <c r="C26" s="5">
        <f>SUM(C27:C30)</f>
        <v>0</v>
      </c>
      <c r="D26" s="5">
        <f>SUM(D27:D30)</f>
        <v>0</v>
      </c>
    </row>
    <row r="27" spans="1:4" x14ac:dyDescent="0.25">
      <c r="B27" s="110" t="s">
        <v>83</v>
      </c>
      <c r="C27" s="2">
        <f>D26</f>
        <v>0</v>
      </c>
      <c r="D27" s="111">
        <v>0</v>
      </c>
    </row>
    <row r="28" spans="1:4" x14ac:dyDescent="0.25">
      <c r="B28" s="110" t="s">
        <v>96</v>
      </c>
      <c r="C28" s="96">
        <v>0</v>
      </c>
      <c r="D28" s="96">
        <v>0</v>
      </c>
    </row>
    <row r="29" spans="1:4" x14ac:dyDescent="0.25">
      <c r="B29" s="110" t="s">
        <v>728</v>
      </c>
      <c r="C29" s="96">
        <v>0</v>
      </c>
      <c r="D29" s="96">
        <v>0</v>
      </c>
    </row>
    <row r="30" spans="1:4" x14ac:dyDescent="0.25">
      <c r="B30" s="110" t="s">
        <v>88</v>
      </c>
      <c r="C30" s="112">
        <v>0</v>
      </c>
      <c r="D30" s="112">
        <v>0</v>
      </c>
    </row>
    <row r="32" spans="1:4" x14ac:dyDescent="0.25">
      <c r="B32" s="108" t="s">
        <v>351</v>
      </c>
      <c r="C32" s="5">
        <f>SUM(C33:C36)</f>
        <v>0</v>
      </c>
      <c r="D32" s="5">
        <f>SUM(D33:D36)</f>
        <v>0</v>
      </c>
    </row>
    <row r="33" spans="1:4" x14ac:dyDescent="0.25">
      <c r="B33" s="110" t="s">
        <v>83</v>
      </c>
      <c r="C33" s="2">
        <f>D32</f>
        <v>0</v>
      </c>
      <c r="D33" s="111">
        <v>0</v>
      </c>
    </row>
    <row r="34" spans="1:4" x14ac:dyDescent="0.25">
      <c r="B34" s="110" t="s">
        <v>96</v>
      </c>
      <c r="C34" s="96">
        <v>0</v>
      </c>
      <c r="D34" s="96">
        <v>0</v>
      </c>
    </row>
    <row r="35" spans="1:4" x14ac:dyDescent="0.25">
      <c r="B35" s="110" t="s">
        <v>728</v>
      </c>
      <c r="C35" s="96">
        <v>0</v>
      </c>
      <c r="D35" s="96">
        <v>0</v>
      </c>
    </row>
    <row r="36" spans="1:4" x14ac:dyDescent="0.25">
      <c r="B36" s="110" t="s">
        <v>88</v>
      </c>
      <c r="C36" s="112">
        <v>0</v>
      </c>
      <c r="D36" s="112">
        <v>0</v>
      </c>
    </row>
    <row r="38" spans="1:4" x14ac:dyDescent="0.25">
      <c r="B38" s="108" t="s">
        <v>352</v>
      </c>
      <c r="C38" s="5">
        <f>SUM(C39:C42)</f>
        <v>0</v>
      </c>
      <c r="D38" s="5">
        <f>SUM(D39:D42)</f>
        <v>0</v>
      </c>
    </row>
    <row r="39" spans="1:4" x14ac:dyDescent="0.25">
      <c r="B39" s="110" t="s">
        <v>83</v>
      </c>
      <c r="C39" s="2">
        <f>D38</f>
        <v>0</v>
      </c>
      <c r="D39" s="111">
        <v>0</v>
      </c>
    </row>
    <row r="40" spans="1:4" x14ac:dyDescent="0.25">
      <c r="B40" s="110" t="s">
        <v>96</v>
      </c>
      <c r="C40" s="96">
        <v>0</v>
      </c>
      <c r="D40" s="96">
        <v>0</v>
      </c>
    </row>
    <row r="41" spans="1:4" x14ac:dyDescent="0.25">
      <c r="B41" s="110" t="s">
        <v>728</v>
      </c>
      <c r="C41" s="96">
        <v>0</v>
      </c>
      <c r="D41" s="96">
        <v>0</v>
      </c>
    </row>
    <row r="42" spans="1:4" x14ac:dyDescent="0.25">
      <c r="B42" s="110" t="s">
        <v>88</v>
      </c>
      <c r="C42" s="112">
        <v>0</v>
      </c>
      <c r="D42" s="112">
        <v>0</v>
      </c>
    </row>
    <row r="44" spans="1:4" x14ac:dyDescent="0.25">
      <c r="A44" s="180"/>
      <c r="B44" s="108" t="s">
        <v>353</v>
      </c>
      <c r="C44" s="5">
        <f>SUM(C45:C48)</f>
        <v>0</v>
      </c>
      <c r="D44" s="5">
        <f>SUM(D45:D48)</f>
        <v>0</v>
      </c>
    </row>
    <row r="45" spans="1:4" x14ac:dyDescent="0.25">
      <c r="B45" s="110" t="s">
        <v>83</v>
      </c>
      <c r="C45" s="2">
        <f>D44</f>
        <v>0</v>
      </c>
      <c r="D45" s="111">
        <v>0</v>
      </c>
    </row>
    <row r="46" spans="1:4" x14ac:dyDescent="0.25">
      <c r="B46" s="110" t="s">
        <v>96</v>
      </c>
      <c r="C46" s="96">
        <v>0</v>
      </c>
      <c r="D46" s="96">
        <v>0</v>
      </c>
    </row>
    <row r="47" spans="1:4" x14ac:dyDescent="0.25">
      <c r="B47" s="110" t="s">
        <v>728</v>
      </c>
      <c r="C47" s="96">
        <v>0</v>
      </c>
      <c r="D47" s="96">
        <v>0</v>
      </c>
    </row>
    <row r="48" spans="1:4" x14ac:dyDescent="0.25">
      <c r="B48" s="110" t="s">
        <v>88</v>
      </c>
      <c r="C48" s="112">
        <v>0</v>
      </c>
      <c r="D48" s="112">
        <v>0</v>
      </c>
    </row>
    <row r="50" spans="1:4" x14ac:dyDescent="0.25">
      <c r="B50" s="108" t="s">
        <v>354</v>
      </c>
      <c r="C50" s="5">
        <f>SUM(C51:C54)</f>
        <v>0</v>
      </c>
      <c r="D50" s="5">
        <f>SUM(D51:D54)</f>
        <v>0</v>
      </c>
    </row>
    <row r="51" spans="1:4" x14ac:dyDescent="0.25">
      <c r="B51" s="110" t="s">
        <v>83</v>
      </c>
      <c r="C51" s="2">
        <f>D50</f>
        <v>0</v>
      </c>
      <c r="D51" s="111">
        <v>0</v>
      </c>
    </row>
    <row r="52" spans="1:4" x14ac:dyDescent="0.25">
      <c r="B52" s="110" t="s">
        <v>96</v>
      </c>
      <c r="C52" s="96">
        <v>0</v>
      </c>
      <c r="D52" s="96">
        <v>0</v>
      </c>
    </row>
    <row r="53" spans="1:4" x14ac:dyDescent="0.25">
      <c r="B53" s="110" t="s">
        <v>728</v>
      </c>
      <c r="C53" s="96">
        <v>0</v>
      </c>
      <c r="D53" s="96">
        <v>0</v>
      </c>
    </row>
    <row r="54" spans="1:4" x14ac:dyDescent="0.25">
      <c r="B54" s="110" t="s">
        <v>88</v>
      </c>
      <c r="C54" s="112">
        <v>0</v>
      </c>
      <c r="D54" s="112">
        <v>0</v>
      </c>
    </row>
    <row r="56" spans="1:4" x14ac:dyDescent="0.25">
      <c r="B56" s="108" t="s">
        <v>355</v>
      </c>
      <c r="C56" s="5">
        <f>SUM(C57:C60)</f>
        <v>0</v>
      </c>
      <c r="D56" s="5">
        <f>SUM(D57:D60)</f>
        <v>0</v>
      </c>
    </row>
    <row r="57" spans="1:4" x14ac:dyDescent="0.25">
      <c r="B57" s="110" t="s">
        <v>83</v>
      </c>
      <c r="C57" s="2">
        <f>D56</f>
        <v>0</v>
      </c>
      <c r="D57" s="111">
        <v>0</v>
      </c>
    </row>
    <row r="58" spans="1:4" x14ac:dyDescent="0.25">
      <c r="B58" s="110" t="s">
        <v>96</v>
      </c>
      <c r="C58" s="96">
        <v>0</v>
      </c>
      <c r="D58" s="96">
        <v>0</v>
      </c>
    </row>
    <row r="59" spans="1:4" x14ac:dyDescent="0.25">
      <c r="B59" s="110" t="s">
        <v>728</v>
      </c>
      <c r="C59" s="96">
        <v>0</v>
      </c>
      <c r="D59" s="96">
        <v>0</v>
      </c>
    </row>
    <row r="60" spans="1:4" x14ac:dyDescent="0.25">
      <c r="B60" s="110" t="s">
        <v>88</v>
      </c>
      <c r="C60" s="112">
        <v>0</v>
      </c>
      <c r="D60" s="112">
        <v>0</v>
      </c>
    </row>
    <row r="62" spans="1:4" x14ac:dyDescent="0.25">
      <c r="A62" s="180"/>
      <c r="B62" s="108" t="s">
        <v>778</v>
      </c>
      <c r="C62" s="5">
        <f>SUM(C63:C66)</f>
        <v>0</v>
      </c>
      <c r="D62" s="5">
        <f>SUM(D63:D66)</f>
        <v>0</v>
      </c>
    </row>
    <row r="63" spans="1:4" x14ac:dyDescent="0.25">
      <c r="B63" s="110" t="s">
        <v>83</v>
      </c>
      <c r="C63" s="2">
        <f>D62</f>
        <v>0</v>
      </c>
      <c r="D63" s="111">
        <v>0</v>
      </c>
    </row>
    <row r="64" spans="1:4" x14ac:dyDescent="0.25">
      <c r="B64" s="110" t="s">
        <v>96</v>
      </c>
      <c r="C64" s="96">
        <v>0</v>
      </c>
      <c r="D64" s="96">
        <v>0</v>
      </c>
    </row>
    <row r="65" spans="1:4" x14ac:dyDescent="0.25">
      <c r="B65" s="110" t="s">
        <v>728</v>
      </c>
      <c r="C65" s="96">
        <v>0</v>
      </c>
      <c r="D65" s="96">
        <v>0</v>
      </c>
    </row>
    <row r="66" spans="1:4" x14ac:dyDescent="0.25">
      <c r="B66" s="110" t="s">
        <v>88</v>
      </c>
      <c r="C66" s="112">
        <v>0</v>
      </c>
      <c r="D66" s="112">
        <v>0</v>
      </c>
    </row>
    <row r="68" spans="1:4" x14ac:dyDescent="0.25">
      <c r="B68" s="108" t="s">
        <v>779</v>
      </c>
      <c r="C68" s="5">
        <f>SUM(C69:C72)</f>
        <v>0</v>
      </c>
      <c r="D68" s="5">
        <f>SUM(D69:D72)</f>
        <v>0</v>
      </c>
    </row>
    <row r="69" spans="1:4" x14ac:dyDescent="0.25">
      <c r="B69" s="110" t="s">
        <v>83</v>
      </c>
      <c r="C69" s="2">
        <f>D68</f>
        <v>0</v>
      </c>
      <c r="D69" s="111">
        <v>0</v>
      </c>
    </row>
    <row r="70" spans="1:4" x14ac:dyDescent="0.25">
      <c r="B70" s="110" t="s">
        <v>96</v>
      </c>
      <c r="C70" s="96">
        <v>0</v>
      </c>
      <c r="D70" s="96">
        <v>0</v>
      </c>
    </row>
    <row r="71" spans="1:4" x14ac:dyDescent="0.25">
      <c r="B71" s="110" t="s">
        <v>728</v>
      </c>
      <c r="C71" s="96">
        <v>0</v>
      </c>
      <c r="D71" s="96">
        <v>0</v>
      </c>
    </row>
    <row r="72" spans="1:4" x14ac:dyDescent="0.25">
      <c r="B72" s="110" t="s">
        <v>88</v>
      </c>
      <c r="C72" s="112">
        <v>0</v>
      </c>
      <c r="D72" s="112">
        <v>0</v>
      </c>
    </row>
    <row r="74" spans="1:4" x14ac:dyDescent="0.25">
      <c r="B74" s="108" t="s">
        <v>780</v>
      </c>
      <c r="C74" s="5">
        <f>SUM(C75:C78)</f>
        <v>0</v>
      </c>
      <c r="D74" s="5">
        <f>SUM(D75:D78)</f>
        <v>0</v>
      </c>
    </row>
    <row r="75" spans="1:4" x14ac:dyDescent="0.25">
      <c r="B75" s="110" t="s">
        <v>83</v>
      </c>
      <c r="C75" s="2">
        <f>D74</f>
        <v>0</v>
      </c>
      <c r="D75" s="111">
        <v>0</v>
      </c>
    </row>
    <row r="76" spans="1:4" x14ac:dyDescent="0.25">
      <c r="B76" s="110" t="s">
        <v>96</v>
      </c>
      <c r="C76" s="96">
        <v>0</v>
      </c>
      <c r="D76" s="96">
        <v>0</v>
      </c>
    </row>
    <row r="77" spans="1:4" x14ac:dyDescent="0.25">
      <c r="B77" s="110" t="s">
        <v>728</v>
      </c>
      <c r="C77" s="96">
        <v>0</v>
      </c>
      <c r="D77" s="96">
        <v>0</v>
      </c>
    </row>
    <row r="78" spans="1:4" x14ac:dyDescent="0.25">
      <c r="B78" s="110" t="s">
        <v>88</v>
      </c>
      <c r="C78" s="112">
        <v>0</v>
      </c>
      <c r="D78" s="112">
        <v>0</v>
      </c>
    </row>
    <row r="80" spans="1:4" x14ac:dyDescent="0.25">
      <c r="A80" s="180"/>
      <c r="B80" s="108" t="s">
        <v>97</v>
      </c>
      <c r="C80" s="109">
        <f>SUM(C81:C85)</f>
        <v>0</v>
      </c>
      <c r="D80" s="109">
        <f>SUM(D81:D85)</f>
        <v>0</v>
      </c>
    </row>
    <row r="81" spans="1:4" x14ac:dyDescent="0.25">
      <c r="B81" s="110" t="s">
        <v>98</v>
      </c>
      <c r="C81" s="111">
        <v>0</v>
      </c>
      <c r="D81" s="111">
        <v>0</v>
      </c>
    </row>
    <row r="82" spans="1:4" x14ac:dyDescent="0.25">
      <c r="B82" s="110" t="s">
        <v>134</v>
      </c>
      <c r="C82" s="96">
        <v>0</v>
      </c>
      <c r="D82" s="96">
        <v>0</v>
      </c>
    </row>
    <row r="83" spans="1:4" x14ac:dyDescent="0.25">
      <c r="B83" s="110" t="s">
        <v>99</v>
      </c>
      <c r="C83" s="96">
        <v>0</v>
      </c>
      <c r="D83" s="96">
        <v>0</v>
      </c>
    </row>
    <row r="84" spans="1:4" x14ac:dyDescent="0.25">
      <c r="B84" s="110" t="s">
        <v>594</v>
      </c>
      <c r="C84" s="96">
        <v>0</v>
      </c>
      <c r="D84" s="96">
        <v>0</v>
      </c>
    </row>
    <row r="85" spans="1:4" x14ac:dyDescent="0.25">
      <c r="B85" s="110" t="s">
        <v>100</v>
      </c>
      <c r="C85" s="112">
        <v>0</v>
      </c>
      <c r="D85" s="112">
        <v>0</v>
      </c>
    </row>
    <row r="87" spans="1:4" x14ac:dyDescent="0.25">
      <c r="A87" s="180"/>
      <c r="B87" s="108" t="s">
        <v>102</v>
      </c>
      <c r="C87" s="109">
        <f>SUM(C88:C89)</f>
        <v>0</v>
      </c>
      <c r="D87" s="109">
        <f>SUM(D88:D89)</f>
        <v>0</v>
      </c>
    </row>
    <row r="88" spans="1:4" x14ac:dyDescent="0.25">
      <c r="B88" s="110" t="s">
        <v>282</v>
      </c>
      <c r="C88" s="111">
        <v>0</v>
      </c>
      <c r="D88" s="111">
        <v>0</v>
      </c>
    </row>
    <row r="89" spans="1:4" x14ac:dyDescent="0.25">
      <c r="B89" s="110" t="s">
        <v>135</v>
      </c>
      <c r="C89" s="112">
        <v>0</v>
      </c>
      <c r="D89" s="112">
        <v>0</v>
      </c>
    </row>
  </sheetData>
  <sheetProtection algorithmName="SHA-512" hashValue="EZ04DbBifZG3LvLtPhq1t5oHB3/ilxIqNzwywVlguvThfxl8VRGWR/ysyJqNf6DltwbYzCnyEpXnhAsfR1oDpQ==" saltValue="BcjrDz65aIAhgHW9iIkEwg==" spinCount="100000" sheet="1" formatCells="0" formatColumns="0" formatRows="0" insertRows="0" insertHyperlinks="0" sort="0" autoFilter="0" pivotTables="0"/>
  <mergeCells count="3">
    <mergeCell ref="A1:D1"/>
    <mergeCell ref="A3:D3"/>
    <mergeCell ref="A4:D4"/>
  </mergeCells>
  <phoneticPr fontId="14" type="noConversion"/>
  <printOptions horizontalCentered="1"/>
  <pageMargins left="0.70866141732283472" right="0.70866141732283472" top="0.74803149606299213" bottom="0.74803149606299213" header="0.31496062992125984" footer="0.31496062992125984"/>
  <pageSetup paperSize="9" orientation="portrait" r:id="rId1"/>
  <headerFooter>
    <oddFooter>&amp;C&amp;A&amp;R&amp;P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9" tint="-0.499984740745262"/>
    <pageSetUpPr fitToPage="1"/>
  </sheetPr>
  <dimension ref="A1:C39"/>
  <sheetViews>
    <sheetView workbookViewId="0">
      <pane ySplit="5" topLeftCell="A6" activePane="bottomLeft" state="frozen"/>
      <selection activeCell="A2" sqref="A2:B2"/>
      <selection pane="bottomLeft" activeCell="A6" sqref="A6"/>
    </sheetView>
  </sheetViews>
  <sheetFormatPr defaultRowHeight="15" x14ac:dyDescent="0.25"/>
  <cols>
    <col min="1" max="1" width="61.28515625" bestFit="1" customWidth="1"/>
    <col min="2" max="3" width="11.85546875" customWidth="1"/>
  </cols>
  <sheetData>
    <row r="1" spans="1:3" ht="15.75" x14ac:dyDescent="0.25">
      <c r="A1" s="276" t="str">
        <f>"CONGREGATION (GEMEENTE): "&amp;INSETTE!B3</f>
        <v>CONGREGATION (GEMEENTE): gemeente</v>
      </c>
      <c r="B1" s="276"/>
      <c r="C1" s="276"/>
    </row>
    <row r="2" spans="1:3" ht="6" customHeight="1" x14ac:dyDescent="0.25"/>
    <row r="3" spans="1:3" x14ac:dyDescent="0.25">
      <c r="A3" s="294" t="s">
        <v>776</v>
      </c>
      <c r="B3" s="294"/>
      <c r="C3" s="294"/>
    </row>
    <row r="4" spans="1:3" x14ac:dyDescent="0.25">
      <c r="A4" s="299" t="s">
        <v>745</v>
      </c>
      <c r="B4" s="299"/>
      <c r="C4" s="299"/>
    </row>
    <row r="5" spans="1:3" x14ac:dyDescent="0.25">
      <c r="B5" s="1">
        <f>INSETTE!B24</f>
        <v>2026</v>
      </c>
      <c r="C5" s="1">
        <f>INSETTE!B22</f>
        <v>2025</v>
      </c>
    </row>
    <row r="6" spans="1:3" x14ac:dyDescent="0.25">
      <c r="A6" s="1" t="s">
        <v>106</v>
      </c>
      <c r="B6" s="22">
        <f>B8+B23</f>
        <v>0</v>
      </c>
      <c r="C6" s="22">
        <f>C8+C23</f>
        <v>0</v>
      </c>
    </row>
    <row r="7" spans="1:3" x14ac:dyDescent="0.25">
      <c r="A7" s="1"/>
      <c r="B7" s="22"/>
      <c r="C7" s="22"/>
    </row>
    <row r="8" spans="1:3" x14ac:dyDescent="0.25">
      <c r="A8" s="1" t="s">
        <v>575</v>
      </c>
      <c r="B8" s="22">
        <f>'VERLOFVOORSIENING WS'!J22</f>
        <v>0</v>
      </c>
      <c r="C8" s="22">
        <f>'VERLOFVOORSIENING WS'!J12</f>
        <v>0</v>
      </c>
    </row>
    <row r="9" spans="1:3" x14ac:dyDescent="0.25">
      <c r="A9" s="1" t="s">
        <v>576</v>
      </c>
      <c r="B9" s="22">
        <f>'VERLOFVOORSIENING WS'!A22</f>
        <v>0</v>
      </c>
      <c r="C9" s="22">
        <f>'VERLOFVOORSIENING WS'!A12</f>
        <v>0</v>
      </c>
    </row>
    <row r="10" spans="1:3" x14ac:dyDescent="0.25">
      <c r="A10" s="1" t="s">
        <v>577</v>
      </c>
      <c r="B10" s="22">
        <f>SUM(B11:B15)</f>
        <v>0</v>
      </c>
      <c r="C10" s="22">
        <f>SUM(C11:C15)</f>
        <v>0</v>
      </c>
    </row>
    <row r="11" spans="1:3" x14ac:dyDescent="0.25">
      <c r="A11" t="s">
        <v>578</v>
      </c>
      <c r="B11" s="23">
        <f>C10</f>
        <v>0</v>
      </c>
      <c r="C11" s="23">
        <f>'VERLOFVOORSIENING WS'!B12</f>
        <v>0</v>
      </c>
    </row>
    <row r="12" spans="1:3" x14ac:dyDescent="0.25">
      <c r="A12" t="s">
        <v>579</v>
      </c>
      <c r="B12" s="24">
        <f>'VERLOFVOORSIENING WS'!C22</f>
        <v>0</v>
      </c>
      <c r="C12" s="24">
        <f>'VERLOFVOORSIENING WS'!C12</f>
        <v>0</v>
      </c>
    </row>
    <row r="13" spans="1:3" x14ac:dyDescent="0.25">
      <c r="A13" t="s">
        <v>580</v>
      </c>
      <c r="B13" s="24">
        <f>'VERLOFVOORSIENING WS'!D22</f>
        <v>0</v>
      </c>
      <c r="C13" s="24">
        <f>'VERLOFVOORSIENING WS'!D12</f>
        <v>0</v>
      </c>
    </row>
    <row r="14" spans="1:3" x14ac:dyDescent="0.25">
      <c r="A14" t="s">
        <v>573</v>
      </c>
      <c r="B14" s="24">
        <f>'VERLOFVOORSIENING WS'!E22</f>
        <v>0</v>
      </c>
      <c r="C14" s="24">
        <f>'VERLOFVOORSIENING WS'!E12</f>
        <v>0</v>
      </c>
    </row>
    <row r="15" spans="1:3" x14ac:dyDescent="0.25">
      <c r="A15" t="s">
        <v>581</v>
      </c>
      <c r="B15" s="25">
        <f>'VERLOFVOORSIENING WS'!F22</f>
        <v>0</v>
      </c>
      <c r="C15" s="25">
        <f>'VERLOFVOORSIENING WS'!F12</f>
        <v>0</v>
      </c>
    </row>
    <row r="16" spans="1:3" x14ac:dyDescent="0.25">
      <c r="A16" s="60" t="s">
        <v>566</v>
      </c>
      <c r="B16" s="5"/>
      <c r="C16" s="5"/>
    </row>
    <row r="17" spans="1:3" x14ac:dyDescent="0.25">
      <c r="A17" s="60" t="s">
        <v>571</v>
      </c>
      <c r="B17" s="5"/>
      <c r="C17" s="5"/>
    </row>
    <row r="18" spans="1:3" x14ac:dyDescent="0.25">
      <c r="A18" s="60" t="s">
        <v>568</v>
      </c>
      <c r="B18" s="5"/>
      <c r="C18" s="5"/>
    </row>
    <row r="19" spans="1:3" x14ac:dyDescent="0.25">
      <c r="A19" s="61" t="s">
        <v>570</v>
      </c>
      <c r="B19" s="5"/>
      <c r="C19" s="5"/>
    </row>
    <row r="20" spans="1:3" x14ac:dyDescent="0.25">
      <c r="A20" s="61" t="s">
        <v>572</v>
      </c>
      <c r="B20" s="5"/>
      <c r="C20" s="5"/>
    </row>
    <row r="21" spans="1:3" x14ac:dyDescent="0.25">
      <c r="A21" s="61" t="s">
        <v>569</v>
      </c>
      <c r="B21" s="5"/>
      <c r="C21" s="5"/>
    </row>
    <row r="23" spans="1:3" x14ac:dyDescent="0.25">
      <c r="A23" s="1" t="s">
        <v>582</v>
      </c>
      <c r="B23" s="22">
        <f>'VERLOFVOORSIENING WS'!J82</f>
        <v>0</v>
      </c>
      <c r="C23" s="22">
        <f>'VERLOFVOORSIENING WS'!J52</f>
        <v>0</v>
      </c>
    </row>
    <row r="24" spans="1:3" x14ac:dyDescent="0.25">
      <c r="A24" s="1" t="s">
        <v>583</v>
      </c>
      <c r="B24" s="22">
        <f>'VERLOFVOORSIENING WS'!A82</f>
        <v>0</v>
      </c>
      <c r="C24" s="22">
        <f>'VERLOFVOORSIENING WS'!A52</f>
        <v>0</v>
      </c>
    </row>
    <row r="25" spans="1:3" x14ac:dyDescent="0.25">
      <c r="A25" s="1" t="s">
        <v>577</v>
      </c>
      <c r="B25" s="22">
        <f>SUM(B26:B30)</f>
        <v>0</v>
      </c>
      <c r="C25" s="22">
        <f>SUM(C26:C30)</f>
        <v>0</v>
      </c>
    </row>
    <row r="26" spans="1:3" x14ac:dyDescent="0.25">
      <c r="A26" t="s">
        <v>578</v>
      </c>
      <c r="B26" s="23">
        <f>C25</f>
        <v>0</v>
      </c>
      <c r="C26" s="23">
        <f>'VERLOFVOORSIENING WS'!B52</f>
        <v>0</v>
      </c>
    </row>
    <row r="27" spans="1:3" x14ac:dyDescent="0.25">
      <c r="A27" t="s">
        <v>579</v>
      </c>
      <c r="B27" s="24">
        <f>'VERLOFVOORSIENING WS'!C82</f>
        <v>0</v>
      </c>
      <c r="C27" s="24">
        <f>'VERLOFVOORSIENING WS'!C52</f>
        <v>0</v>
      </c>
    </row>
    <row r="28" spans="1:3" x14ac:dyDescent="0.25">
      <c r="A28" t="s">
        <v>580</v>
      </c>
      <c r="B28" s="24">
        <f>'VERLOFVOORSIENING WS'!D82</f>
        <v>0</v>
      </c>
      <c r="C28" s="24">
        <f>'VERLOFVOORSIENING WS'!D52</f>
        <v>0</v>
      </c>
    </row>
    <row r="29" spans="1:3" x14ac:dyDescent="0.25">
      <c r="A29" t="s">
        <v>573</v>
      </c>
      <c r="B29" s="24">
        <f>'VERLOFVOORSIENING WS'!E82</f>
        <v>0</v>
      </c>
      <c r="C29" s="24">
        <f>'VERLOFVOORSIENING WS'!E52</f>
        <v>0</v>
      </c>
    </row>
    <row r="30" spans="1:3" x14ac:dyDescent="0.25">
      <c r="A30" t="s">
        <v>581</v>
      </c>
      <c r="B30" s="25">
        <f>'VERLOFVOORSIENING WS'!F82</f>
        <v>0</v>
      </c>
      <c r="C30" s="25">
        <f>'VERLOFVOORSIENING WS'!F52</f>
        <v>0</v>
      </c>
    </row>
    <row r="31" spans="1:3" x14ac:dyDescent="0.25">
      <c r="A31" s="60" t="s">
        <v>566</v>
      </c>
      <c r="B31" s="5"/>
      <c r="C31" s="5"/>
    </row>
    <row r="32" spans="1:3" x14ac:dyDescent="0.25">
      <c r="A32" s="60" t="s">
        <v>565</v>
      </c>
      <c r="B32" s="5"/>
      <c r="C32" s="5"/>
    </row>
    <row r="33" spans="1:3" x14ac:dyDescent="0.25">
      <c r="A33" s="61" t="s">
        <v>570</v>
      </c>
      <c r="B33" s="5"/>
      <c r="C33" s="5"/>
    </row>
    <row r="34" spans="1:3" x14ac:dyDescent="0.25">
      <c r="A34" s="61" t="s">
        <v>567</v>
      </c>
      <c r="B34" s="5"/>
      <c r="C34" s="5"/>
    </row>
    <row r="37" spans="1:3" x14ac:dyDescent="0.25">
      <c r="A37" s="1" t="s">
        <v>574</v>
      </c>
      <c r="B37" s="5">
        <f>SUM(B38:B39)</f>
        <v>0</v>
      </c>
      <c r="C37" s="5">
        <f>SUM(C38:C39)</f>
        <v>0</v>
      </c>
    </row>
    <row r="38" spans="1:3" x14ac:dyDescent="0.25">
      <c r="A38" s="110" t="s">
        <v>136</v>
      </c>
      <c r="B38" s="111">
        <v>0</v>
      </c>
      <c r="C38" s="111">
        <v>0</v>
      </c>
    </row>
    <row r="39" spans="1:3" x14ac:dyDescent="0.25">
      <c r="A39" s="110" t="s">
        <v>137</v>
      </c>
      <c r="B39" s="112">
        <v>0</v>
      </c>
      <c r="C39" s="112">
        <v>0</v>
      </c>
    </row>
  </sheetData>
  <sheetProtection algorithmName="SHA-512" hashValue="nji5oKVodqymVRtcjmrc63XvMIjesOfel/RYzlXOgD0a+rsAd0mORmLZEI9D3Qk1VFV99haoEvTVpEc/DGstrA==" saltValue="hAptCvF2rBYOlxlTMwl6MQ==" spinCount="100000" sheet="1" formatCells="0" formatColumns="0" formatRows="0" insertRows="0"/>
  <mergeCells count="3">
    <mergeCell ref="A1:C1"/>
    <mergeCell ref="A3:C3"/>
    <mergeCell ref="A4:C4"/>
  </mergeCells>
  <printOptions horizontalCentered="1"/>
  <pageMargins left="0.31496062992125984" right="0.51181102362204722" top="0.74803149606299213" bottom="0.74803149606299213" header="0.31496062992125984" footer="0.31496062992125984"/>
  <pageSetup paperSize="9" fitToHeight="0" orientation="portrait" r:id="rId1"/>
  <headerFooter>
    <oddFooter>&amp;C&amp;A&amp;R&amp;P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C00000"/>
    <pageSetUpPr fitToPage="1"/>
  </sheetPr>
  <dimension ref="A1:J82"/>
  <sheetViews>
    <sheetView view="pageBreakPreview" zoomScaleNormal="100" zoomScaleSheetLayoutView="100" workbookViewId="0">
      <selection activeCell="A17" sqref="A17"/>
    </sheetView>
  </sheetViews>
  <sheetFormatPr defaultRowHeight="15" x14ac:dyDescent="0.25"/>
  <cols>
    <col min="1" max="1" width="19.28515625" customWidth="1"/>
    <col min="8" max="8" width="10.28515625" bestFit="1" customWidth="1"/>
    <col min="9" max="9" width="10.140625" customWidth="1"/>
    <col min="10" max="10" width="11.5703125" customWidth="1"/>
  </cols>
  <sheetData>
    <row r="1" spans="1:10" ht="15.75" x14ac:dyDescent="0.25">
      <c r="A1" s="276" t="str">
        <f>"CONGREGATION (GEMEENTE): "&amp;INSETTE!B3</f>
        <v>CONGREGATION (GEMEENTE): gemeente</v>
      </c>
      <c r="B1" s="276"/>
      <c r="C1" s="276"/>
      <c r="D1" s="276"/>
      <c r="E1" s="276"/>
      <c r="F1" s="276"/>
      <c r="G1" s="276"/>
      <c r="H1" s="276"/>
      <c r="I1" s="276"/>
      <c r="J1" s="276"/>
    </row>
    <row r="2" spans="1:10" x14ac:dyDescent="0.25">
      <c r="A2" s="300" t="s">
        <v>652</v>
      </c>
      <c r="B2" s="300"/>
      <c r="C2" s="300"/>
      <c r="D2" s="300"/>
      <c r="E2" s="300"/>
      <c r="F2" s="300"/>
      <c r="G2" s="300"/>
      <c r="H2" s="300"/>
      <c r="I2" s="300"/>
      <c r="J2" s="300"/>
    </row>
    <row r="3" spans="1:10" x14ac:dyDescent="0.25">
      <c r="A3" s="215" t="s">
        <v>808</v>
      </c>
      <c r="B3" s="216"/>
      <c r="C3" s="216"/>
      <c r="D3" s="216"/>
      <c r="E3" s="216"/>
      <c r="F3" s="216"/>
      <c r="G3" s="216"/>
      <c r="H3" s="217">
        <v>30</v>
      </c>
      <c r="I3" s="216"/>
      <c r="J3" s="216"/>
    </row>
    <row r="4" spans="1:10" x14ac:dyDescent="0.25">
      <c r="A4" s="294" t="str">
        <f>"BEREKENING VAN VERLOFVOORSIENING PER LERAAR"&amp;" "&amp;INSETTE!B22</f>
        <v>BEREKENING VAN VERLOFVOORSIENING PER LERAAR 2025</v>
      </c>
      <c r="B4" s="294"/>
      <c r="C4" s="294"/>
      <c r="D4" s="294"/>
      <c r="E4" s="294"/>
      <c r="F4" s="294"/>
      <c r="G4" s="294"/>
      <c r="H4" s="294"/>
      <c r="I4" s="294"/>
      <c r="J4" s="294"/>
    </row>
    <row r="5" spans="1:10" ht="30" x14ac:dyDescent="0.25">
      <c r="A5" s="208" t="s">
        <v>653</v>
      </c>
      <c r="B5" s="209" t="s">
        <v>654</v>
      </c>
      <c r="C5" s="209" t="s">
        <v>655</v>
      </c>
      <c r="D5" s="209" t="s">
        <v>656</v>
      </c>
      <c r="E5" s="209" t="s">
        <v>657</v>
      </c>
      <c r="F5" s="209" t="s">
        <v>658</v>
      </c>
      <c r="G5" s="208" t="s">
        <v>659</v>
      </c>
      <c r="H5" s="209" t="s">
        <v>660</v>
      </c>
      <c r="I5" s="209" t="s">
        <v>661</v>
      </c>
      <c r="J5" s="209" t="s">
        <v>662</v>
      </c>
    </row>
    <row r="6" spans="1:10" x14ac:dyDescent="0.25">
      <c r="A6" s="165"/>
      <c r="B6" s="165">
        <v>0</v>
      </c>
      <c r="C6" s="165">
        <v>0</v>
      </c>
      <c r="D6" s="165">
        <v>0</v>
      </c>
      <c r="E6" s="165">
        <v>0</v>
      </c>
      <c r="F6" s="165">
        <v>0</v>
      </c>
      <c r="G6" s="210">
        <f>SUM(B6:F6)</f>
        <v>0</v>
      </c>
      <c r="H6" s="210">
        <f t="shared" ref="H6:H11" si="0">IF(G6=0,0,MIN(G6,$H$3))</f>
        <v>0</v>
      </c>
      <c r="I6" s="207"/>
      <c r="J6" s="133">
        <f t="shared" ref="J6:J11" si="1">ROUND(H6*I6,2)</f>
        <v>0</v>
      </c>
    </row>
    <row r="7" spans="1:10" x14ac:dyDescent="0.25">
      <c r="A7" s="165"/>
      <c r="B7" s="165">
        <v>0</v>
      </c>
      <c r="C7" s="165">
        <v>0</v>
      </c>
      <c r="D7" s="165">
        <v>0</v>
      </c>
      <c r="E7" s="165">
        <v>0</v>
      </c>
      <c r="F7" s="165">
        <v>0</v>
      </c>
      <c r="G7" s="210">
        <f t="shared" ref="G7:G11" si="2">SUM(B7:F7)</f>
        <v>0</v>
      </c>
      <c r="H7" s="210">
        <f t="shared" si="0"/>
        <v>0</v>
      </c>
      <c r="I7" s="207"/>
      <c r="J7" s="133">
        <f t="shared" si="1"/>
        <v>0</v>
      </c>
    </row>
    <row r="8" spans="1:10" x14ac:dyDescent="0.25">
      <c r="A8" s="165"/>
      <c r="B8" s="165">
        <v>0</v>
      </c>
      <c r="C8" s="165">
        <v>0</v>
      </c>
      <c r="D8" s="165">
        <v>0</v>
      </c>
      <c r="E8" s="165">
        <v>0</v>
      </c>
      <c r="F8" s="165">
        <v>0</v>
      </c>
      <c r="G8" s="210">
        <f t="shared" si="2"/>
        <v>0</v>
      </c>
      <c r="H8" s="210">
        <f t="shared" si="0"/>
        <v>0</v>
      </c>
      <c r="I8" s="207"/>
      <c r="J8" s="133">
        <f t="shared" si="1"/>
        <v>0</v>
      </c>
    </row>
    <row r="9" spans="1:10" x14ac:dyDescent="0.25">
      <c r="A9" s="165"/>
      <c r="B9" s="165">
        <v>0</v>
      </c>
      <c r="C9" s="165">
        <v>0</v>
      </c>
      <c r="D9" s="165">
        <v>0</v>
      </c>
      <c r="E9" s="165">
        <v>0</v>
      </c>
      <c r="F9" s="165">
        <v>0</v>
      </c>
      <c r="G9" s="210">
        <f t="shared" si="2"/>
        <v>0</v>
      </c>
      <c r="H9" s="210">
        <f t="shared" si="0"/>
        <v>0</v>
      </c>
      <c r="I9" s="207"/>
      <c r="J9" s="133">
        <f t="shared" si="1"/>
        <v>0</v>
      </c>
    </row>
    <row r="10" spans="1:10" x14ac:dyDescent="0.25">
      <c r="A10" s="165"/>
      <c r="B10" s="165">
        <v>0</v>
      </c>
      <c r="C10" s="165">
        <v>0</v>
      </c>
      <c r="D10" s="165">
        <v>0</v>
      </c>
      <c r="E10" s="165">
        <v>0</v>
      </c>
      <c r="F10" s="165">
        <v>0</v>
      </c>
      <c r="G10" s="210">
        <f t="shared" si="2"/>
        <v>0</v>
      </c>
      <c r="H10" s="210">
        <f t="shared" si="0"/>
        <v>0</v>
      </c>
      <c r="I10" s="207"/>
      <c r="J10" s="133">
        <f t="shared" si="1"/>
        <v>0</v>
      </c>
    </row>
    <row r="11" spans="1:10" x14ac:dyDescent="0.25">
      <c r="A11" s="165"/>
      <c r="B11" s="165">
        <v>0</v>
      </c>
      <c r="C11" s="165">
        <v>0</v>
      </c>
      <c r="D11" s="165">
        <v>0</v>
      </c>
      <c r="E11" s="165">
        <v>0</v>
      </c>
      <c r="F11" s="165">
        <v>0</v>
      </c>
      <c r="G11" s="210">
        <f t="shared" si="2"/>
        <v>0</v>
      </c>
      <c r="H11" s="210">
        <f t="shared" si="0"/>
        <v>0</v>
      </c>
      <c r="I11" s="207"/>
      <c r="J11" s="133">
        <f t="shared" si="1"/>
        <v>0</v>
      </c>
    </row>
    <row r="12" spans="1:10" x14ac:dyDescent="0.25">
      <c r="A12" s="128">
        <f>COUNTIF(A6:A11,"&gt;""")</f>
        <v>0</v>
      </c>
      <c r="B12" s="128">
        <f>SUM(B6:B11)</f>
        <v>0</v>
      </c>
      <c r="C12" s="128">
        <f t="shared" ref="C12:H12" si="3">SUM(C6:C11)</f>
        <v>0</v>
      </c>
      <c r="D12" s="128">
        <f t="shared" si="3"/>
        <v>0</v>
      </c>
      <c r="E12" s="128">
        <f t="shared" si="3"/>
        <v>0</v>
      </c>
      <c r="F12" s="128">
        <f t="shared" si="3"/>
        <v>0</v>
      </c>
      <c r="G12" s="128">
        <f t="shared" si="3"/>
        <v>0</v>
      </c>
      <c r="H12" s="128">
        <f t="shared" si="3"/>
        <v>0</v>
      </c>
      <c r="I12" s="134"/>
      <c r="J12" s="134">
        <f t="shared" ref="J12" si="4">SUM(J6:J11)</f>
        <v>0</v>
      </c>
    </row>
    <row r="13" spans="1:10" x14ac:dyDescent="0.25">
      <c r="A13" s="110"/>
      <c r="B13" s="110"/>
      <c r="C13" s="110"/>
      <c r="D13" s="110"/>
      <c r="E13" s="110"/>
      <c r="F13" s="110"/>
      <c r="G13" s="110"/>
      <c r="H13" s="110"/>
      <c r="I13" s="110"/>
      <c r="J13" s="110"/>
    </row>
    <row r="14" spans="1:10" x14ac:dyDescent="0.25">
      <c r="A14" s="294" t="str">
        <f>"BEREKENING VAN VERLOFVOORSIENING PER LERAAR"&amp;" "&amp;INSETTE!B24</f>
        <v>BEREKENING VAN VERLOFVOORSIENING PER LERAAR 2026</v>
      </c>
      <c r="B14" s="294"/>
      <c r="C14" s="294"/>
      <c r="D14" s="294"/>
      <c r="E14" s="294"/>
      <c r="F14" s="294"/>
      <c r="G14" s="294"/>
      <c r="H14" s="294"/>
      <c r="I14" s="294"/>
      <c r="J14" s="294"/>
    </row>
    <row r="15" spans="1:10" ht="30" x14ac:dyDescent="0.25">
      <c r="A15" s="208" t="s">
        <v>653</v>
      </c>
      <c r="B15" s="208" t="s">
        <v>654</v>
      </c>
      <c r="C15" s="208" t="s">
        <v>655</v>
      </c>
      <c r="D15" s="208" t="s">
        <v>656</v>
      </c>
      <c r="E15" s="208" t="s">
        <v>657</v>
      </c>
      <c r="F15" s="209" t="s">
        <v>658</v>
      </c>
      <c r="G15" s="208" t="s">
        <v>659</v>
      </c>
      <c r="H15" s="208" t="s">
        <v>660</v>
      </c>
      <c r="I15" s="208" t="s">
        <v>661</v>
      </c>
      <c r="J15" s="208" t="s">
        <v>662</v>
      </c>
    </row>
    <row r="16" spans="1:10" x14ac:dyDescent="0.25">
      <c r="A16" s="165"/>
      <c r="B16" s="165">
        <v>0</v>
      </c>
      <c r="C16" s="165">
        <v>0</v>
      </c>
      <c r="D16" s="165">
        <v>0</v>
      </c>
      <c r="E16" s="165">
        <v>0</v>
      </c>
      <c r="F16" s="165">
        <v>0</v>
      </c>
      <c r="G16" s="210">
        <f>SUM(B16:F16)</f>
        <v>0</v>
      </c>
      <c r="H16" s="210">
        <f t="shared" ref="H16:H21" si="5">IF(G16=0,0,MIN(G16,$H$3))</f>
        <v>0</v>
      </c>
      <c r="I16" s="207"/>
      <c r="J16" s="133">
        <f t="shared" ref="J16:J21" si="6">ROUND(H16*I16,2)</f>
        <v>0</v>
      </c>
    </row>
    <row r="17" spans="1:10" x14ac:dyDescent="0.25">
      <c r="A17" s="165"/>
      <c r="B17" s="165">
        <v>0</v>
      </c>
      <c r="C17" s="165">
        <v>0</v>
      </c>
      <c r="D17" s="165">
        <v>0</v>
      </c>
      <c r="E17" s="165">
        <v>0</v>
      </c>
      <c r="F17" s="165">
        <v>0</v>
      </c>
      <c r="G17" s="210">
        <f t="shared" ref="G17:G21" si="7">SUM(B17:F17)</f>
        <v>0</v>
      </c>
      <c r="H17" s="210">
        <f t="shared" si="5"/>
        <v>0</v>
      </c>
      <c r="I17" s="207"/>
      <c r="J17" s="133">
        <f t="shared" si="6"/>
        <v>0</v>
      </c>
    </row>
    <row r="18" spans="1:10" x14ac:dyDescent="0.25">
      <c r="A18" s="165"/>
      <c r="B18" s="165">
        <v>0</v>
      </c>
      <c r="C18" s="165">
        <v>0</v>
      </c>
      <c r="D18" s="165">
        <v>0</v>
      </c>
      <c r="E18" s="165">
        <v>0</v>
      </c>
      <c r="F18" s="165">
        <v>0</v>
      </c>
      <c r="G18" s="210">
        <f t="shared" si="7"/>
        <v>0</v>
      </c>
      <c r="H18" s="210">
        <f t="shared" si="5"/>
        <v>0</v>
      </c>
      <c r="I18" s="207"/>
      <c r="J18" s="133">
        <f t="shared" si="6"/>
        <v>0</v>
      </c>
    </row>
    <row r="19" spans="1:10" x14ac:dyDescent="0.25">
      <c r="A19" s="165"/>
      <c r="B19" s="165">
        <v>0</v>
      </c>
      <c r="C19" s="165">
        <v>0</v>
      </c>
      <c r="D19" s="165">
        <v>0</v>
      </c>
      <c r="E19" s="165">
        <v>0</v>
      </c>
      <c r="F19" s="165">
        <v>0</v>
      </c>
      <c r="G19" s="210">
        <f t="shared" si="7"/>
        <v>0</v>
      </c>
      <c r="H19" s="210">
        <f t="shared" si="5"/>
        <v>0</v>
      </c>
      <c r="I19" s="207"/>
      <c r="J19" s="133">
        <f t="shared" si="6"/>
        <v>0</v>
      </c>
    </row>
    <row r="20" spans="1:10" x14ac:dyDescent="0.25">
      <c r="A20" s="165"/>
      <c r="B20" s="165">
        <v>0</v>
      </c>
      <c r="C20" s="165">
        <v>0</v>
      </c>
      <c r="D20" s="165">
        <v>0</v>
      </c>
      <c r="E20" s="165">
        <v>0</v>
      </c>
      <c r="F20" s="165">
        <v>0</v>
      </c>
      <c r="G20" s="210">
        <f t="shared" si="7"/>
        <v>0</v>
      </c>
      <c r="H20" s="210">
        <f t="shared" si="5"/>
        <v>0</v>
      </c>
      <c r="I20" s="207"/>
      <c r="J20" s="133">
        <f t="shared" si="6"/>
        <v>0</v>
      </c>
    </row>
    <row r="21" spans="1:10" x14ac:dyDescent="0.25">
      <c r="A21" s="165"/>
      <c r="B21" s="165">
        <v>0</v>
      </c>
      <c r="C21" s="165">
        <v>0</v>
      </c>
      <c r="D21" s="165">
        <v>0</v>
      </c>
      <c r="E21" s="165">
        <v>0</v>
      </c>
      <c r="F21" s="165">
        <v>0</v>
      </c>
      <c r="G21" s="210">
        <f t="shared" si="7"/>
        <v>0</v>
      </c>
      <c r="H21" s="210">
        <f t="shared" si="5"/>
        <v>0</v>
      </c>
      <c r="I21" s="207"/>
      <c r="J21" s="133">
        <f t="shared" si="6"/>
        <v>0</v>
      </c>
    </row>
    <row r="22" spans="1:10" x14ac:dyDescent="0.25">
      <c r="A22" s="128">
        <f>COUNTIF(A16:A21,"&gt;""")</f>
        <v>0</v>
      </c>
      <c r="B22" s="128">
        <f>SUM(B16:B21)</f>
        <v>0</v>
      </c>
      <c r="C22" s="128">
        <f t="shared" ref="C22:H22" si="8">SUM(C16:C21)</f>
        <v>0</v>
      </c>
      <c r="D22" s="128">
        <f t="shared" si="8"/>
        <v>0</v>
      </c>
      <c r="E22" s="128">
        <f t="shared" si="8"/>
        <v>0</v>
      </c>
      <c r="F22" s="128">
        <f t="shared" si="8"/>
        <v>0</v>
      </c>
      <c r="G22" s="128">
        <f t="shared" si="8"/>
        <v>0</v>
      </c>
      <c r="H22" s="128">
        <f t="shared" si="8"/>
        <v>0</v>
      </c>
      <c r="I22" s="134"/>
      <c r="J22" s="134">
        <f t="shared" ref="J22" si="9">SUM(J16:J21)</f>
        <v>0</v>
      </c>
    </row>
    <row r="23" spans="1:10" x14ac:dyDescent="0.25">
      <c r="A23" s="110"/>
      <c r="B23" s="110"/>
      <c r="C23" s="110"/>
      <c r="D23" s="110"/>
      <c r="E23" s="110"/>
      <c r="F23" s="110"/>
      <c r="G23" s="110"/>
      <c r="H23" s="110"/>
      <c r="I23" s="110"/>
      <c r="J23" s="110"/>
    </row>
    <row r="24" spans="1:10" ht="15.75" x14ac:dyDescent="0.25">
      <c r="A24" s="276" t="str">
        <f>"CONGREGATION (GEMEENTE): "&amp;INSETTE!B3</f>
        <v>CONGREGATION (GEMEENTE): gemeente</v>
      </c>
      <c r="B24" s="276"/>
      <c r="C24" s="276"/>
      <c r="D24" s="276"/>
      <c r="E24" s="276"/>
      <c r="F24" s="276"/>
      <c r="G24" s="276"/>
      <c r="H24" s="276"/>
      <c r="I24" s="276"/>
      <c r="J24" s="276"/>
    </row>
    <row r="25" spans="1:10" x14ac:dyDescent="0.25">
      <c r="A25" s="300" t="s">
        <v>652</v>
      </c>
      <c r="B25" s="300"/>
      <c r="C25" s="300"/>
      <c r="D25" s="300"/>
      <c r="E25" s="300"/>
      <c r="F25" s="300"/>
      <c r="G25" s="300"/>
      <c r="H25" s="300"/>
      <c r="I25" s="300"/>
      <c r="J25" s="300"/>
    </row>
    <row r="26" spans="1:10" x14ac:dyDescent="0.25">
      <c r="A26" s="294" t="str">
        <f>"BEREKENING VAN VERLOFVOORSIENING PER AMPTENAAR"&amp;" "&amp;INSETTE!B22</f>
        <v>BEREKENING VAN VERLOFVOORSIENING PER AMPTENAAR 2025</v>
      </c>
      <c r="B26" s="294"/>
      <c r="C26" s="294"/>
      <c r="D26" s="294"/>
      <c r="E26" s="294"/>
      <c r="F26" s="294"/>
      <c r="G26" s="294"/>
      <c r="H26" s="294"/>
      <c r="I26" s="294"/>
      <c r="J26" s="294"/>
    </row>
    <row r="27" spans="1:10" ht="30" x14ac:dyDescent="0.25">
      <c r="A27" s="208" t="s">
        <v>663</v>
      </c>
      <c r="B27" s="208" t="s">
        <v>654</v>
      </c>
      <c r="C27" s="208" t="s">
        <v>655</v>
      </c>
      <c r="D27" s="208" t="s">
        <v>656</v>
      </c>
      <c r="E27" s="208" t="s">
        <v>657</v>
      </c>
      <c r="F27" s="209" t="s">
        <v>658</v>
      </c>
      <c r="G27" s="208" t="s">
        <v>659</v>
      </c>
      <c r="H27" s="208" t="s">
        <v>660</v>
      </c>
      <c r="I27" s="208" t="s">
        <v>661</v>
      </c>
      <c r="J27" s="208" t="s">
        <v>662</v>
      </c>
    </row>
    <row r="28" spans="1:10" x14ac:dyDescent="0.25">
      <c r="A28" s="165"/>
      <c r="B28" s="165">
        <v>0</v>
      </c>
      <c r="C28" s="165">
        <v>0</v>
      </c>
      <c r="D28" s="165">
        <v>0</v>
      </c>
      <c r="E28" s="165">
        <v>0</v>
      </c>
      <c r="F28" s="165">
        <v>0</v>
      </c>
      <c r="G28" s="210">
        <f>SUM(B28:F28)</f>
        <v>0</v>
      </c>
      <c r="H28" s="210">
        <f t="shared" ref="H28:H51" si="10">IF(G28=0,0,MIN(G28,$H$3))</f>
        <v>0</v>
      </c>
      <c r="I28" s="207"/>
      <c r="J28" s="133">
        <f t="shared" ref="J28:J51" si="11">ROUND(H28*I28,2)</f>
        <v>0</v>
      </c>
    </row>
    <row r="29" spans="1:10" x14ac:dyDescent="0.25">
      <c r="A29" s="165"/>
      <c r="B29" s="165">
        <v>0</v>
      </c>
      <c r="C29" s="165">
        <v>0</v>
      </c>
      <c r="D29" s="165">
        <v>0</v>
      </c>
      <c r="E29" s="165">
        <v>0</v>
      </c>
      <c r="F29" s="165">
        <v>0</v>
      </c>
      <c r="G29" s="210">
        <f t="shared" ref="G29:G51" si="12">SUM(B29:F29)</f>
        <v>0</v>
      </c>
      <c r="H29" s="210">
        <f t="shared" si="10"/>
        <v>0</v>
      </c>
      <c r="I29" s="207"/>
      <c r="J29" s="133">
        <f t="shared" si="11"/>
        <v>0</v>
      </c>
    </row>
    <row r="30" spans="1:10" x14ac:dyDescent="0.25">
      <c r="A30" s="165"/>
      <c r="B30" s="165">
        <v>0</v>
      </c>
      <c r="C30" s="165">
        <v>0</v>
      </c>
      <c r="D30" s="165">
        <v>0</v>
      </c>
      <c r="E30" s="165">
        <v>0</v>
      </c>
      <c r="F30" s="165">
        <v>0</v>
      </c>
      <c r="G30" s="210">
        <f t="shared" si="12"/>
        <v>0</v>
      </c>
      <c r="H30" s="210">
        <f t="shared" si="10"/>
        <v>0</v>
      </c>
      <c r="I30" s="207"/>
      <c r="J30" s="133">
        <f t="shared" si="11"/>
        <v>0</v>
      </c>
    </row>
    <row r="31" spans="1:10" x14ac:dyDescent="0.25">
      <c r="A31" s="165"/>
      <c r="B31" s="165">
        <v>0</v>
      </c>
      <c r="C31" s="165">
        <v>0</v>
      </c>
      <c r="D31" s="165">
        <v>0</v>
      </c>
      <c r="E31" s="165">
        <v>0</v>
      </c>
      <c r="F31" s="165">
        <v>0</v>
      </c>
      <c r="G31" s="210">
        <f t="shared" ref="G31:G38" si="13">SUM(B31:F31)</f>
        <v>0</v>
      </c>
      <c r="H31" s="210">
        <f t="shared" si="10"/>
        <v>0</v>
      </c>
      <c r="I31" s="207"/>
      <c r="J31" s="133">
        <f t="shared" si="11"/>
        <v>0</v>
      </c>
    </row>
    <row r="32" spans="1:10" x14ac:dyDescent="0.25">
      <c r="A32" s="165"/>
      <c r="B32" s="165">
        <v>0</v>
      </c>
      <c r="C32" s="165">
        <v>0</v>
      </c>
      <c r="D32" s="165">
        <v>0</v>
      </c>
      <c r="E32" s="165">
        <v>0</v>
      </c>
      <c r="F32" s="165">
        <v>0</v>
      </c>
      <c r="G32" s="210">
        <f t="shared" si="13"/>
        <v>0</v>
      </c>
      <c r="H32" s="210">
        <f t="shared" si="10"/>
        <v>0</v>
      </c>
      <c r="I32" s="207"/>
      <c r="J32" s="133">
        <f t="shared" si="11"/>
        <v>0</v>
      </c>
    </row>
    <row r="33" spans="1:10" x14ac:dyDescent="0.25">
      <c r="A33" s="165"/>
      <c r="B33" s="165">
        <v>0</v>
      </c>
      <c r="C33" s="165">
        <v>0</v>
      </c>
      <c r="D33" s="165">
        <v>0</v>
      </c>
      <c r="E33" s="165">
        <v>0</v>
      </c>
      <c r="F33" s="165">
        <v>0</v>
      </c>
      <c r="G33" s="210">
        <f t="shared" si="13"/>
        <v>0</v>
      </c>
      <c r="H33" s="210">
        <f t="shared" si="10"/>
        <v>0</v>
      </c>
      <c r="I33" s="207"/>
      <c r="J33" s="133">
        <f t="shared" si="11"/>
        <v>0</v>
      </c>
    </row>
    <row r="34" spans="1:10" x14ac:dyDescent="0.25">
      <c r="A34" s="165"/>
      <c r="B34" s="165">
        <v>0</v>
      </c>
      <c r="C34" s="165">
        <v>0</v>
      </c>
      <c r="D34" s="165">
        <v>0</v>
      </c>
      <c r="E34" s="165">
        <v>0</v>
      </c>
      <c r="F34" s="165">
        <v>0</v>
      </c>
      <c r="G34" s="210">
        <f t="shared" si="13"/>
        <v>0</v>
      </c>
      <c r="H34" s="210">
        <f t="shared" si="10"/>
        <v>0</v>
      </c>
      <c r="I34" s="207"/>
      <c r="J34" s="133">
        <f t="shared" si="11"/>
        <v>0</v>
      </c>
    </row>
    <row r="35" spans="1:10" x14ac:dyDescent="0.25">
      <c r="A35" s="165"/>
      <c r="B35" s="165">
        <v>0</v>
      </c>
      <c r="C35" s="165">
        <v>0</v>
      </c>
      <c r="D35" s="165">
        <v>0</v>
      </c>
      <c r="E35" s="165">
        <v>0</v>
      </c>
      <c r="F35" s="165">
        <v>0</v>
      </c>
      <c r="G35" s="210">
        <f t="shared" si="13"/>
        <v>0</v>
      </c>
      <c r="H35" s="210">
        <f t="shared" si="10"/>
        <v>0</v>
      </c>
      <c r="I35" s="207"/>
      <c r="J35" s="133">
        <f t="shared" si="11"/>
        <v>0</v>
      </c>
    </row>
    <row r="36" spans="1:10" x14ac:dyDescent="0.25">
      <c r="A36" s="165"/>
      <c r="B36" s="165">
        <v>0</v>
      </c>
      <c r="C36" s="165">
        <v>0</v>
      </c>
      <c r="D36" s="165">
        <v>0</v>
      </c>
      <c r="E36" s="165">
        <v>0</v>
      </c>
      <c r="F36" s="165">
        <v>0</v>
      </c>
      <c r="G36" s="210">
        <f t="shared" si="13"/>
        <v>0</v>
      </c>
      <c r="H36" s="210">
        <f t="shared" si="10"/>
        <v>0</v>
      </c>
      <c r="I36" s="207"/>
      <c r="J36" s="133">
        <f t="shared" si="11"/>
        <v>0</v>
      </c>
    </row>
    <row r="37" spans="1:10" x14ac:dyDescent="0.25">
      <c r="A37" s="165"/>
      <c r="B37" s="165">
        <v>0</v>
      </c>
      <c r="C37" s="165">
        <v>0</v>
      </c>
      <c r="D37" s="165">
        <v>0</v>
      </c>
      <c r="E37" s="165">
        <v>0</v>
      </c>
      <c r="F37" s="165">
        <v>0</v>
      </c>
      <c r="G37" s="210">
        <f t="shared" si="13"/>
        <v>0</v>
      </c>
      <c r="H37" s="210">
        <f t="shared" si="10"/>
        <v>0</v>
      </c>
      <c r="I37" s="207"/>
      <c r="J37" s="133">
        <f t="shared" si="11"/>
        <v>0</v>
      </c>
    </row>
    <row r="38" spans="1:10" x14ac:dyDescent="0.25">
      <c r="A38" s="165"/>
      <c r="B38" s="165">
        <v>0</v>
      </c>
      <c r="C38" s="165">
        <v>0</v>
      </c>
      <c r="D38" s="165">
        <v>0</v>
      </c>
      <c r="E38" s="165">
        <v>0</v>
      </c>
      <c r="F38" s="165">
        <v>0</v>
      </c>
      <c r="G38" s="210">
        <f t="shared" si="13"/>
        <v>0</v>
      </c>
      <c r="H38" s="210">
        <f t="shared" si="10"/>
        <v>0</v>
      </c>
      <c r="I38" s="207"/>
      <c r="J38" s="133">
        <f t="shared" si="11"/>
        <v>0</v>
      </c>
    </row>
    <row r="39" spans="1:10" x14ac:dyDescent="0.25">
      <c r="A39" s="165"/>
      <c r="B39" s="165">
        <v>0</v>
      </c>
      <c r="C39" s="165">
        <v>0</v>
      </c>
      <c r="D39" s="165">
        <v>0</v>
      </c>
      <c r="E39" s="165">
        <v>0</v>
      </c>
      <c r="F39" s="165">
        <v>0</v>
      </c>
      <c r="G39" s="210">
        <f t="shared" si="12"/>
        <v>0</v>
      </c>
      <c r="H39" s="210">
        <f t="shared" si="10"/>
        <v>0</v>
      </c>
      <c r="I39" s="207"/>
      <c r="J39" s="133">
        <f t="shared" si="11"/>
        <v>0</v>
      </c>
    </row>
    <row r="40" spans="1:10" x14ac:dyDescent="0.25">
      <c r="A40" s="165"/>
      <c r="B40" s="165">
        <v>0</v>
      </c>
      <c r="C40" s="165">
        <v>0</v>
      </c>
      <c r="D40" s="165">
        <v>0</v>
      </c>
      <c r="E40" s="165">
        <v>0</v>
      </c>
      <c r="F40" s="165">
        <v>0</v>
      </c>
      <c r="G40" s="210">
        <f t="shared" si="12"/>
        <v>0</v>
      </c>
      <c r="H40" s="210">
        <f t="shared" si="10"/>
        <v>0</v>
      </c>
      <c r="I40" s="207"/>
      <c r="J40" s="133">
        <f t="shared" si="11"/>
        <v>0</v>
      </c>
    </row>
    <row r="41" spans="1:10" x14ac:dyDescent="0.25">
      <c r="A41" s="165"/>
      <c r="B41" s="165">
        <v>0</v>
      </c>
      <c r="C41" s="165">
        <v>0</v>
      </c>
      <c r="D41" s="165">
        <v>0</v>
      </c>
      <c r="E41" s="165">
        <v>0</v>
      </c>
      <c r="F41" s="165">
        <v>0</v>
      </c>
      <c r="G41" s="210">
        <f t="shared" si="12"/>
        <v>0</v>
      </c>
      <c r="H41" s="210">
        <f t="shared" si="10"/>
        <v>0</v>
      </c>
      <c r="I41" s="207"/>
      <c r="J41" s="133">
        <f t="shared" si="11"/>
        <v>0</v>
      </c>
    </row>
    <row r="42" spans="1:10" x14ac:dyDescent="0.25">
      <c r="A42" s="165"/>
      <c r="B42" s="165">
        <v>0</v>
      </c>
      <c r="C42" s="165">
        <v>0</v>
      </c>
      <c r="D42" s="165">
        <v>0</v>
      </c>
      <c r="E42" s="165">
        <v>0</v>
      </c>
      <c r="F42" s="165">
        <v>0</v>
      </c>
      <c r="G42" s="210">
        <f t="shared" si="12"/>
        <v>0</v>
      </c>
      <c r="H42" s="210">
        <f t="shared" si="10"/>
        <v>0</v>
      </c>
      <c r="I42" s="207"/>
      <c r="J42" s="133">
        <f t="shared" si="11"/>
        <v>0</v>
      </c>
    </row>
    <row r="43" spans="1:10" x14ac:dyDescent="0.25">
      <c r="A43" s="165"/>
      <c r="B43" s="165">
        <v>0</v>
      </c>
      <c r="C43" s="165">
        <v>0</v>
      </c>
      <c r="D43" s="165">
        <v>0</v>
      </c>
      <c r="E43" s="165">
        <v>0</v>
      </c>
      <c r="F43" s="165">
        <v>0</v>
      </c>
      <c r="G43" s="210">
        <f t="shared" si="12"/>
        <v>0</v>
      </c>
      <c r="H43" s="210">
        <f t="shared" si="10"/>
        <v>0</v>
      </c>
      <c r="I43" s="207"/>
      <c r="J43" s="133">
        <f t="shared" si="11"/>
        <v>0</v>
      </c>
    </row>
    <row r="44" spans="1:10" x14ac:dyDescent="0.25">
      <c r="A44" s="165"/>
      <c r="B44" s="165">
        <v>0</v>
      </c>
      <c r="C44" s="165">
        <v>0</v>
      </c>
      <c r="D44" s="165">
        <v>0</v>
      </c>
      <c r="E44" s="165">
        <v>0</v>
      </c>
      <c r="F44" s="165">
        <v>0</v>
      </c>
      <c r="G44" s="210">
        <f t="shared" si="12"/>
        <v>0</v>
      </c>
      <c r="H44" s="210">
        <f t="shared" si="10"/>
        <v>0</v>
      </c>
      <c r="I44" s="207"/>
      <c r="J44" s="133">
        <f t="shared" si="11"/>
        <v>0</v>
      </c>
    </row>
    <row r="45" spans="1:10" x14ac:dyDescent="0.25">
      <c r="A45" s="165"/>
      <c r="B45" s="165">
        <v>0</v>
      </c>
      <c r="C45" s="165">
        <v>0</v>
      </c>
      <c r="D45" s="165">
        <v>0</v>
      </c>
      <c r="E45" s="165">
        <v>0</v>
      </c>
      <c r="F45" s="165">
        <v>0</v>
      </c>
      <c r="G45" s="210">
        <f t="shared" si="12"/>
        <v>0</v>
      </c>
      <c r="H45" s="210">
        <f t="shared" si="10"/>
        <v>0</v>
      </c>
      <c r="I45" s="207"/>
      <c r="J45" s="133">
        <f t="shared" si="11"/>
        <v>0</v>
      </c>
    </row>
    <row r="46" spans="1:10" x14ac:dyDescent="0.25">
      <c r="A46" s="165"/>
      <c r="B46" s="165">
        <v>0</v>
      </c>
      <c r="C46" s="165">
        <v>0</v>
      </c>
      <c r="D46" s="165">
        <v>0</v>
      </c>
      <c r="E46" s="165">
        <v>0</v>
      </c>
      <c r="F46" s="165">
        <v>0</v>
      </c>
      <c r="G46" s="210">
        <f t="shared" si="12"/>
        <v>0</v>
      </c>
      <c r="H46" s="210">
        <f t="shared" si="10"/>
        <v>0</v>
      </c>
      <c r="I46" s="207"/>
      <c r="J46" s="133">
        <f t="shared" si="11"/>
        <v>0</v>
      </c>
    </row>
    <row r="47" spans="1:10" x14ac:dyDescent="0.25">
      <c r="A47" s="165"/>
      <c r="B47" s="165">
        <v>0</v>
      </c>
      <c r="C47" s="165">
        <v>0</v>
      </c>
      <c r="D47" s="165">
        <v>0</v>
      </c>
      <c r="E47" s="165">
        <v>0</v>
      </c>
      <c r="F47" s="165">
        <v>0</v>
      </c>
      <c r="G47" s="210">
        <f t="shared" si="12"/>
        <v>0</v>
      </c>
      <c r="H47" s="210">
        <f t="shared" si="10"/>
        <v>0</v>
      </c>
      <c r="I47" s="207"/>
      <c r="J47" s="133">
        <f t="shared" si="11"/>
        <v>0</v>
      </c>
    </row>
    <row r="48" spans="1:10" x14ac:dyDescent="0.25">
      <c r="A48" s="165"/>
      <c r="B48" s="165">
        <v>0</v>
      </c>
      <c r="C48" s="165">
        <v>0</v>
      </c>
      <c r="D48" s="165">
        <v>0</v>
      </c>
      <c r="E48" s="165">
        <v>0</v>
      </c>
      <c r="F48" s="165">
        <v>0</v>
      </c>
      <c r="G48" s="210">
        <f t="shared" si="12"/>
        <v>0</v>
      </c>
      <c r="H48" s="210">
        <f t="shared" si="10"/>
        <v>0</v>
      </c>
      <c r="I48" s="207"/>
      <c r="J48" s="133">
        <f t="shared" si="11"/>
        <v>0</v>
      </c>
    </row>
    <row r="49" spans="1:10" x14ac:dyDescent="0.25">
      <c r="A49" s="165"/>
      <c r="B49" s="165">
        <v>0</v>
      </c>
      <c r="C49" s="165">
        <v>0</v>
      </c>
      <c r="D49" s="165">
        <v>0</v>
      </c>
      <c r="E49" s="165">
        <v>0</v>
      </c>
      <c r="F49" s="165">
        <v>0</v>
      </c>
      <c r="G49" s="210">
        <f t="shared" si="12"/>
        <v>0</v>
      </c>
      <c r="H49" s="210">
        <f t="shared" si="10"/>
        <v>0</v>
      </c>
      <c r="I49" s="207"/>
      <c r="J49" s="133">
        <f t="shared" si="11"/>
        <v>0</v>
      </c>
    </row>
    <row r="50" spans="1:10" x14ac:dyDescent="0.25">
      <c r="A50" s="165"/>
      <c r="B50" s="165">
        <v>0</v>
      </c>
      <c r="C50" s="165">
        <v>0</v>
      </c>
      <c r="D50" s="165">
        <v>0</v>
      </c>
      <c r="E50" s="165">
        <v>0</v>
      </c>
      <c r="F50" s="165">
        <v>0</v>
      </c>
      <c r="G50" s="210">
        <f t="shared" si="12"/>
        <v>0</v>
      </c>
      <c r="H50" s="210">
        <f t="shared" si="10"/>
        <v>0</v>
      </c>
      <c r="I50" s="207"/>
      <c r="J50" s="133">
        <f t="shared" si="11"/>
        <v>0</v>
      </c>
    </row>
    <row r="51" spans="1:10" x14ac:dyDescent="0.25">
      <c r="A51" s="165"/>
      <c r="B51" s="165">
        <v>0</v>
      </c>
      <c r="C51" s="165">
        <v>0</v>
      </c>
      <c r="D51" s="165">
        <v>0</v>
      </c>
      <c r="E51" s="165">
        <v>0</v>
      </c>
      <c r="F51" s="165">
        <v>0</v>
      </c>
      <c r="G51" s="210">
        <f t="shared" si="12"/>
        <v>0</v>
      </c>
      <c r="H51" s="210">
        <f t="shared" si="10"/>
        <v>0</v>
      </c>
      <c r="I51" s="207"/>
      <c r="J51" s="133">
        <f t="shared" si="11"/>
        <v>0</v>
      </c>
    </row>
    <row r="52" spans="1:10" x14ac:dyDescent="0.25">
      <c r="A52" s="128">
        <f>COUNTIF(A28:A51,"&gt;""")</f>
        <v>0</v>
      </c>
      <c r="B52" s="128">
        <f>SUM(B28:B51)</f>
        <v>0</v>
      </c>
      <c r="C52" s="128">
        <f t="shared" ref="C52:H52" si="14">SUM(C28:C51)</f>
        <v>0</v>
      </c>
      <c r="D52" s="128">
        <f t="shared" si="14"/>
        <v>0</v>
      </c>
      <c r="E52" s="128">
        <f t="shared" si="14"/>
        <v>0</v>
      </c>
      <c r="F52" s="128">
        <f t="shared" si="14"/>
        <v>0</v>
      </c>
      <c r="G52" s="128">
        <f t="shared" si="14"/>
        <v>0</v>
      </c>
      <c r="H52" s="128">
        <f t="shared" si="14"/>
        <v>0</v>
      </c>
      <c r="I52" s="134"/>
      <c r="J52" s="134">
        <f t="shared" ref="J52" si="15">SUM(J28:J51)</f>
        <v>0</v>
      </c>
    </row>
    <row r="53" spans="1:10" x14ac:dyDescent="0.25">
      <c r="A53" s="110"/>
      <c r="B53" s="110"/>
      <c r="C53" s="110"/>
      <c r="D53" s="110"/>
      <c r="E53" s="110"/>
      <c r="F53" s="110"/>
      <c r="G53" s="110"/>
      <c r="H53" s="110"/>
      <c r="I53" s="110"/>
      <c r="J53" s="110"/>
    </row>
    <row r="54" spans="1:10" ht="15.75" x14ac:dyDescent="0.25">
      <c r="A54" s="276" t="str">
        <f>"CONGREGATION (GEMEENTE): "&amp;INSETTE!B3</f>
        <v>CONGREGATION (GEMEENTE): gemeente</v>
      </c>
      <c r="B54" s="276"/>
      <c r="C54" s="276"/>
      <c r="D54" s="276"/>
      <c r="E54" s="276"/>
      <c r="F54" s="276"/>
      <c r="G54" s="276"/>
      <c r="H54" s="276"/>
      <c r="I54" s="276"/>
      <c r="J54" s="276"/>
    </row>
    <row r="55" spans="1:10" x14ac:dyDescent="0.25">
      <c r="A55" s="300" t="s">
        <v>652</v>
      </c>
      <c r="B55" s="300"/>
      <c r="C55" s="300"/>
      <c r="D55" s="300"/>
      <c r="E55" s="300"/>
      <c r="F55" s="300"/>
      <c r="G55" s="300"/>
      <c r="H55" s="300"/>
      <c r="I55" s="300"/>
      <c r="J55" s="300"/>
    </row>
    <row r="56" spans="1:10" x14ac:dyDescent="0.25">
      <c r="A56" s="294" t="str">
        <f>"BEREKENING VAN VERLOFVOORSIENING PER AMPTENAAR"&amp;" "&amp;INSETTE!B24</f>
        <v>BEREKENING VAN VERLOFVOORSIENING PER AMPTENAAR 2026</v>
      </c>
      <c r="B56" s="294"/>
      <c r="C56" s="294"/>
      <c r="D56" s="294"/>
      <c r="E56" s="294"/>
      <c r="F56" s="294"/>
      <c r="G56" s="294"/>
      <c r="H56" s="294"/>
      <c r="I56" s="294"/>
      <c r="J56" s="294"/>
    </row>
    <row r="57" spans="1:10" ht="30" x14ac:dyDescent="0.25">
      <c r="A57" s="208" t="s">
        <v>663</v>
      </c>
      <c r="B57" s="208" t="s">
        <v>654</v>
      </c>
      <c r="C57" s="208" t="s">
        <v>655</v>
      </c>
      <c r="D57" s="208" t="s">
        <v>656</v>
      </c>
      <c r="E57" s="208" t="s">
        <v>657</v>
      </c>
      <c r="F57" s="209" t="s">
        <v>658</v>
      </c>
      <c r="G57" s="208" t="s">
        <v>659</v>
      </c>
      <c r="H57" s="208" t="s">
        <v>660</v>
      </c>
      <c r="I57" s="208" t="s">
        <v>661</v>
      </c>
      <c r="J57" s="208" t="s">
        <v>662</v>
      </c>
    </row>
    <row r="58" spans="1:10" x14ac:dyDescent="0.25">
      <c r="A58" s="165"/>
      <c r="B58" s="165">
        <v>0</v>
      </c>
      <c r="C58" s="165">
        <v>0</v>
      </c>
      <c r="D58" s="165">
        <v>0</v>
      </c>
      <c r="E58" s="165">
        <v>0</v>
      </c>
      <c r="F58" s="165">
        <v>0</v>
      </c>
      <c r="G58" s="210">
        <f>SUM(B58:F58)</f>
        <v>0</v>
      </c>
      <c r="H58" s="210">
        <f t="shared" ref="H58:H81" si="16">IF(G58=0,0,MIN(G58,$H$3))</f>
        <v>0</v>
      </c>
      <c r="I58" s="207"/>
      <c r="J58" s="133">
        <f t="shared" ref="J58:J81" si="17">ROUND(H58*I58,2)</f>
        <v>0</v>
      </c>
    </row>
    <row r="59" spans="1:10" x14ac:dyDescent="0.25">
      <c r="A59" s="165"/>
      <c r="B59" s="165">
        <v>0</v>
      </c>
      <c r="C59" s="165">
        <v>0</v>
      </c>
      <c r="D59" s="165">
        <v>0</v>
      </c>
      <c r="E59" s="165">
        <v>0</v>
      </c>
      <c r="F59" s="165">
        <v>0</v>
      </c>
      <c r="G59" s="210">
        <f t="shared" ref="G59:G81" si="18">SUM(B59:F59)</f>
        <v>0</v>
      </c>
      <c r="H59" s="210">
        <f t="shared" si="16"/>
        <v>0</v>
      </c>
      <c r="I59" s="207"/>
      <c r="J59" s="133">
        <f t="shared" si="17"/>
        <v>0</v>
      </c>
    </row>
    <row r="60" spans="1:10" x14ac:dyDescent="0.25">
      <c r="A60" s="165"/>
      <c r="B60" s="165">
        <v>0</v>
      </c>
      <c r="C60" s="165">
        <v>0</v>
      </c>
      <c r="D60" s="165">
        <v>0</v>
      </c>
      <c r="E60" s="165">
        <v>0</v>
      </c>
      <c r="F60" s="165">
        <v>0</v>
      </c>
      <c r="G60" s="210">
        <f t="shared" si="18"/>
        <v>0</v>
      </c>
      <c r="H60" s="210">
        <f t="shared" si="16"/>
        <v>0</v>
      </c>
      <c r="I60" s="207"/>
      <c r="J60" s="133">
        <f t="shared" si="17"/>
        <v>0</v>
      </c>
    </row>
    <row r="61" spans="1:10" x14ac:dyDescent="0.25">
      <c r="A61" s="165"/>
      <c r="B61" s="165">
        <v>0</v>
      </c>
      <c r="C61" s="165">
        <v>0</v>
      </c>
      <c r="D61" s="165">
        <v>0</v>
      </c>
      <c r="E61" s="165">
        <v>0</v>
      </c>
      <c r="F61" s="165">
        <v>0</v>
      </c>
      <c r="G61" s="210">
        <f t="shared" ref="G61:G68" si="19">SUM(B61:F61)</f>
        <v>0</v>
      </c>
      <c r="H61" s="210">
        <f t="shared" si="16"/>
        <v>0</v>
      </c>
      <c r="I61" s="207"/>
      <c r="J61" s="133">
        <f t="shared" si="17"/>
        <v>0</v>
      </c>
    </row>
    <row r="62" spans="1:10" x14ac:dyDescent="0.25">
      <c r="A62" s="165"/>
      <c r="B62" s="165">
        <v>0</v>
      </c>
      <c r="C62" s="165">
        <v>0</v>
      </c>
      <c r="D62" s="165">
        <v>0</v>
      </c>
      <c r="E62" s="165">
        <v>0</v>
      </c>
      <c r="F62" s="165">
        <v>0</v>
      </c>
      <c r="G62" s="210">
        <f t="shared" si="19"/>
        <v>0</v>
      </c>
      <c r="H62" s="210">
        <f t="shared" si="16"/>
        <v>0</v>
      </c>
      <c r="I62" s="207"/>
      <c r="J62" s="133">
        <f t="shared" si="17"/>
        <v>0</v>
      </c>
    </row>
    <row r="63" spans="1:10" x14ac:dyDescent="0.25">
      <c r="A63" s="165"/>
      <c r="B63" s="165">
        <v>0</v>
      </c>
      <c r="C63" s="165">
        <v>0</v>
      </c>
      <c r="D63" s="165">
        <v>0</v>
      </c>
      <c r="E63" s="165">
        <v>0</v>
      </c>
      <c r="F63" s="165">
        <v>0</v>
      </c>
      <c r="G63" s="210">
        <f t="shared" si="19"/>
        <v>0</v>
      </c>
      <c r="H63" s="210">
        <f t="shared" si="16"/>
        <v>0</v>
      </c>
      <c r="I63" s="207"/>
      <c r="J63" s="133">
        <f t="shared" si="17"/>
        <v>0</v>
      </c>
    </row>
    <row r="64" spans="1:10" x14ac:dyDescent="0.25">
      <c r="A64" s="165"/>
      <c r="B64" s="165">
        <v>0</v>
      </c>
      <c r="C64" s="165">
        <v>0</v>
      </c>
      <c r="D64" s="165">
        <v>0</v>
      </c>
      <c r="E64" s="165">
        <v>0</v>
      </c>
      <c r="F64" s="165">
        <v>0</v>
      </c>
      <c r="G64" s="210">
        <f t="shared" si="19"/>
        <v>0</v>
      </c>
      <c r="H64" s="210">
        <f t="shared" si="16"/>
        <v>0</v>
      </c>
      <c r="I64" s="207"/>
      <c r="J64" s="133">
        <f t="shared" si="17"/>
        <v>0</v>
      </c>
    </row>
    <row r="65" spans="1:10" x14ac:dyDescent="0.25">
      <c r="A65" s="165"/>
      <c r="B65" s="165">
        <v>0</v>
      </c>
      <c r="C65" s="165">
        <v>0</v>
      </c>
      <c r="D65" s="165">
        <v>0</v>
      </c>
      <c r="E65" s="165">
        <v>0</v>
      </c>
      <c r="F65" s="165">
        <v>0</v>
      </c>
      <c r="G65" s="210">
        <f t="shared" si="19"/>
        <v>0</v>
      </c>
      <c r="H65" s="210">
        <f t="shared" si="16"/>
        <v>0</v>
      </c>
      <c r="I65" s="207"/>
      <c r="J65" s="133">
        <f t="shared" si="17"/>
        <v>0</v>
      </c>
    </row>
    <row r="66" spans="1:10" x14ac:dyDescent="0.25">
      <c r="A66" s="165"/>
      <c r="B66" s="165">
        <v>0</v>
      </c>
      <c r="C66" s="165">
        <v>0</v>
      </c>
      <c r="D66" s="165">
        <v>0</v>
      </c>
      <c r="E66" s="165">
        <v>0</v>
      </c>
      <c r="F66" s="165">
        <v>0</v>
      </c>
      <c r="G66" s="210">
        <f t="shared" si="19"/>
        <v>0</v>
      </c>
      <c r="H66" s="210">
        <f t="shared" si="16"/>
        <v>0</v>
      </c>
      <c r="I66" s="207"/>
      <c r="J66" s="133">
        <f t="shared" si="17"/>
        <v>0</v>
      </c>
    </row>
    <row r="67" spans="1:10" x14ac:dyDescent="0.25">
      <c r="A67" s="165"/>
      <c r="B67" s="165">
        <v>0</v>
      </c>
      <c r="C67" s="165">
        <v>0</v>
      </c>
      <c r="D67" s="165">
        <v>0</v>
      </c>
      <c r="E67" s="165">
        <v>0</v>
      </c>
      <c r="F67" s="165">
        <v>0</v>
      </c>
      <c r="G67" s="210">
        <f t="shared" si="19"/>
        <v>0</v>
      </c>
      <c r="H67" s="210">
        <f t="shared" si="16"/>
        <v>0</v>
      </c>
      <c r="I67" s="207"/>
      <c r="J67" s="133">
        <f t="shared" si="17"/>
        <v>0</v>
      </c>
    </row>
    <row r="68" spans="1:10" x14ac:dyDescent="0.25">
      <c r="A68" s="165"/>
      <c r="B68" s="165">
        <v>0</v>
      </c>
      <c r="C68" s="165">
        <v>0</v>
      </c>
      <c r="D68" s="165">
        <v>0</v>
      </c>
      <c r="E68" s="165">
        <v>0</v>
      </c>
      <c r="F68" s="165">
        <v>0</v>
      </c>
      <c r="G68" s="210">
        <f t="shared" si="19"/>
        <v>0</v>
      </c>
      <c r="H68" s="210">
        <f t="shared" si="16"/>
        <v>0</v>
      </c>
      <c r="I68" s="207"/>
      <c r="J68" s="133">
        <f t="shared" si="17"/>
        <v>0</v>
      </c>
    </row>
    <row r="69" spans="1:10" x14ac:dyDescent="0.25">
      <c r="A69" s="165"/>
      <c r="B69" s="165">
        <v>0</v>
      </c>
      <c r="C69" s="165">
        <v>0</v>
      </c>
      <c r="D69" s="165">
        <v>0</v>
      </c>
      <c r="E69" s="165">
        <v>0</v>
      </c>
      <c r="F69" s="165">
        <v>0</v>
      </c>
      <c r="G69" s="210">
        <f t="shared" si="18"/>
        <v>0</v>
      </c>
      <c r="H69" s="210">
        <f t="shared" si="16"/>
        <v>0</v>
      </c>
      <c r="I69" s="207"/>
      <c r="J69" s="133">
        <f t="shared" si="17"/>
        <v>0</v>
      </c>
    </row>
    <row r="70" spans="1:10" x14ac:dyDescent="0.25">
      <c r="A70" s="165"/>
      <c r="B70" s="165">
        <v>0</v>
      </c>
      <c r="C70" s="165">
        <v>0</v>
      </c>
      <c r="D70" s="165">
        <v>0</v>
      </c>
      <c r="E70" s="165">
        <v>0</v>
      </c>
      <c r="F70" s="165">
        <v>0</v>
      </c>
      <c r="G70" s="210">
        <f t="shared" si="18"/>
        <v>0</v>
      </c>
      <c r="H70" s="210">
        <f t="shared" si="16"/>
        <v>0</v>
      </c>
      <c r="I70" s="207"/>
      <c r="J70" s="133">
        <f t="shared" si="17"/>
        <v>0</v>
      </c>
    </row>
    <row r="71" spans="1:10" x14ac:dyDescent="0.25">
      <c r="A71" s="165"/>
      <c r="B71" s="165">
        <v>0</v>
      </c>
      <c r="C71" s="165">
        <v>0</v>
      </c>
      <c r="D71" s="165">
        <v>0</v>
      </c>
      <c r="E71" s="165">
        <v>0</v>
      </c>
      <c r="F71" s="165">
        <v>0</v>
      </c>
      <c r="G71" s="210">
        <f t="shared" si="18"/>
        <v>0</v>
      </c>
      <c r="H71" s="210">
        <f t="shared" si="16"/>
        <v>0</v>
      </c>
      <c r="I71" s="207"/>
      <c r="J71" s="133">
        <f t="shared" si="17"/>
        <v>0</v>
      </c>
    </row>
    <row r="72" spans="1:10" x14ac:dyDescent="0.25">
      <c r="A72" s="165"/>
      <c r="B72" s="165">
        <v>0</v>
      </c>
      <c r="C72" s="165">
        <v>0</v>
      </c>
      <c r="D72" s="165">
        <v>0</v>
      </c>
      <c r="E72" s="165">
        <v>0</v>
      </c>
      <c r="F72" s="165">
        <v>0</v>
      </c>
      <c r="G72" s="210">
        <f t="shared" si="18"/>
        <v>0</v>
      </c>
      <c r="H72" s="210">
        <f t="shared" si="16"/>
        <v>0</v>
      </c>
      <c r="I72" s="207"/>
      <c r="J72" s="133">
        <f t="shared" si="17"/>
        <v>0</v>
      </c>
    </row>
    <row r="73" spans="1:10" x14ac:dyDescent="0.25">
      <c r="A73" s="165"/>
      <c r="B73" s="165">
        <v>0</v>
      </c>
      <c r="C73" s="165">
        <v>0</v>
      </c>
      <c r="D73" s="165">
        <v>0</v>
      </c>
      <c r="E73" s="165">
        <v>0</v>
      </c>
      <c r="F73" s="165">
        <v>0</v>
      </c>
      <c r="G73" s="210">
        <f t="shared" si="18"/>
        <v>0</v>
      </c>
      <c r="H73" s="210">
        <f t="shared" si="16"/>
        <v>0</v>
      </c>
      <c r="I73" s="207"/>
      <c r="J73" s="133">
        <f t="shared" si="17"/>
        <v>0</v>
      </c>
    </row>
    <row r="74" spans="1:10" x14ac:dyDescent="0.25">
      <c r="A74" s="165"/>
      <c r="B74" s="165">
        <v>0</v>
      </c>
      <c r="C74" s="165">
        <v>0</v>
      </c>
      <c r="D74" s="165">
        <v>0</v>
      </c>
      <c r="E74" s="165">
        <v>0</v>
      </c>
      <c r="F74" s="165">
        <v>0</v>
      </c>
      <c r="G74" s="210">
        <f t="shared" si="18"/>
        <v>0</v>
      </c>
      <c r="H74" s="210">
        <f t="shared" si="16"/>
        <v>0</v>
      </c>
      <c r="I74" s="207"/>
      <c r="J74" s="133">
        <f t="shared" si="17"/>
        <v>0</v>
      </c>
    </row>
    <row r="75" spans="1:10" x14ac:dyDescent="0.25">
      <c r="A75" s="165"/>
      <c r="B75" s="165">
        <v>0</v>
      </c>
      <c r="C75" s="165">
        <v>0</v>
      </c>
      <c r="D75" s="165">
        <v>0</v>
      </c>
      <c r="E75" s="165">
        <v>0</v>
      </c>
      <c r="F75" s="165">
        <v>0</v>
      </c>
      <c r="G75" s="210">
        <f t="shared" si="18"/>
        <v>0</v>
      </c>
      <c r="H75" s="210">
        <f t="shared" si="16"/>
        <v>0</v>
      </c>
      <c r="I75" s="207"/>
      <c r="J75" s="133">
        <f t="shared" si="17"/>
        <v>0</v>
      </c>
    </row>
    <row r="76" spans="1:10" x14ac:dyDescent="0.25">
      <c r="A76" s="165"/>
      <c r="B76" s="165">
        <v>0</v>
      </c>
      <c r="C76" s="165">
        <v>0</v>
      </c>
      <c r="D76" s="165">
        <v>0</v>
      </c>
      <c r="E76" s="165">
        <v>0</v>
      </c>
      <c r="F76" s="165">
        <v>0</v>
      </c>
      <c r="G76" s="210">
        <f t="shared" si="18"/>
        <v>0</v>
      </c>
      <c r="H76" s="210">
        <f t="shared" si="16"/>
        <v>0</v>
      </c>
      <c r="I76" s="207"/>
      <c r="J76" s="133">
        <f t="shared" si="17"/>
        <v>0</v>
      </c>
    </row>
    <row r="77" spans="1:10" x14ac:dyDescent="0.25">
      <c r="A77" s="165"/>
      <c r="B77" s="165">
        <v>0</v>
      </c>
      <c r="C77" s="165">
        <v>0</v>
      </c>
      <c r="D77" s="165">
        <v>0</v>
      </c>
      <c r="E77" s="165">
        <v>0</v>
      </c>
      <c r="F77" s="165">
        <v>0</v>
      </c>
      <c r="G77" s="210">
        <f t="shared" si="18"/>
        <v>0</v>
      </c>
      <c r="H77" s="210">
        <f t="shared" si="16"/>
        <v>0</v>
      </c>
      <c r="I77" s="207"/>
      <c r="J77" s="133">
        <f t="shared" si="17"/>
        <v>0</v>
      </c>
    </row>
    <row r="78" spans="1:10" x14ac:dyDescent="0.25">
      <c r="A78" s="165"/>
      <c r="B78" s="165">
        <v>0</v>
      </c>
      <c r="C78" s="165">
        <v>0</v>
      </c>
      <c r="D78" s="165">
        <v>0</v>
      </c>
      <c r="E78" s="165">
        <v>0</v>
      </c>
      <c r="F78" s="165">
        <v>0</v>
      </c>
      <c r="G78" s="210">
        <f t="shared" si="18"/>
        <v>0</v>
      </c>
      <c r="H78" s="210">
        <f t="shared" si="16"/>
        <v>0</v>
      </c>
      <c r="I78" s="207"/>
      <c r="J78" s="133">
        <f t="shared" si="17"/>
        <v>0</v>
      </c>
    </row>
    <row r="79" spans="1:10" x14ac:dyDescent="0.25">
      <c r="A79" s="165"/>
      <c r="B79" s="165">
        <v>0</v>
      </c>
      <c r="C79" s="165">
        <v>0</v>
      </c>
      <c r="D79" s="165">
        <v>0</v>
      </c>
      <c r="E79" s="165">
        <v>0</v>
      </c>
      <c r="F79" s="165">
        <v>0</v>
      </c>
      <c r="G79" s="210">
        <f t="shared" si="18"/>
        <v>0</v>
      </c>
      <c r="H79" s="210">
        <f t="shared" si="16"/>
        <v>0</v>
      </c>
      <c r="I79" s="207"/>
      <c r="J79" s="133">
        <f t="shared" si="17"/>
        <v>0</v>
      </c>
    </row>
    <row r="80" spans="1:10" x14ac:dyDescent="0.25">
      <c r="A80" s="165"/>
      <c r="B80" s="165">
        <v>0</v>
      </c>
      <c r="C80" s="165">
        <v>0</v>
      </c>
      <c r="D80" s="165">
        <v>0</v>
      </c>
      <c r="E80" s="165">
        <v>0</v>
      </c>
      <c r="F80" s="165">
        <v>0</v>
      </c>
      <c r="G80" s="210">
        <f t="shared" si="18"/>
        <v>0</v>
      </c>
      <c r="H80" s="210">
        <f t="shared" si="16"/>
        <v>0</v>
      </c>
      <c r="I80" s="207"/>
      <c r="J80" s="133">
        <f t="shared" si="17"/>
        <v>0</v>
      </c>
    </row>
    <row r="81" spans="1:10" x14ac:dyDescent="0.25">
      <c r="A81" s="165"/>
      <c r="B81" s="165">
        <v>0</v>
      </c>
      <c r="C81" s="165">
        <v>0</v>
      </c>
      <c r="D81" s="165">
        <v>0</v>
      </c>
      <c r="E81" s="165">
        <v>0</v>
      </c>
      <c r="F81" s="165">
        <v>0</v>
      </c>
      <c r="G81" s="210">
        <f t="shared" si="18"/>
        <v>0</v>
      </c>
      <c r="H81" s="210">
        <f t="shared" si="16"/>
        <v>0</v>
      </c>
      <c r="I81" s="207"/>
      <c r="J81" s="133">
        <f t="shared" si="17"/>
        <v>0</v>
      </c>
    </row>
    <row r="82" spans="1:10" x14ac:dyDescent="0.25">
      <c r="A82" s="128">
        <f>COUNTIF(A58:A81,"&gt;""")</f>
        <v>0</v>
      </c>
      <c r="B82" s="128">
        <f>SUM(B58:B81)</f>
        <v>0</v>
      </c>
      <c r="C82" s="128">
        <f t="shared" ref="C82:H82" si="20">SUM(C58:C81)</f>
        <v>0</v>
      </c>
      <c r="D82" s="128">
        <f t="shared" si="20"/>
        <v>0</v>
      </c>
      <c r="E82" s="128">
        <f t="shared" si="20"/>
        <v>0</v>
      </c>
      <c r="F82" s="128">
        <f t="shared" si="20"/>
        <v>0</v>
      </c>
      <c r="G82" s="128">
        <f t="shared" si="20"/>
        <v>0</v>
      </c>
      <c r="H82" s="128">
        <f t="shared" si="20"/>
        <v>0</v>
      </c>
      <c r="I82" s="134"/>
      <c r="J82" s="134">
        <f t="shared" ref="J82" si="21">SUM(J58:J81)</f>
        <v>0</v>
      </c>
    </row>
  </sheetData>
  <sheetProtection formatCells="0" formatColumns="0" formatRows="0" insertRows="0" sort="0" autoFilter="0" pivotTables="0"/>
  <mergeCells count="10">
    <mergeCell ref="A26:J26"/>
    <mergeCell ref="A54:J54"/>
    <mergeCell ref="A55:J55"/>
    <mergeCell ref="A56:J56"/>
    <mergeCell ref="A1:J1"/>
    <mergeCell ref="A2:J2"/>
    <mergeCell ref="A4:J4"/>
    <mergeCell ref="A14:J14"/>
    <mergeCell ref="A24:J24"/>
    <mergeCell ref="A25:J25"/>
  </mergeCells>
  <printOptions horizontalCentered="1"/>
  <pageMargins left="0.70866141732283472" right="0.70866141732283472" top="0.74803149606299213" bottom="0.74803149606299213" header="0.31496062992125984" footer="0.31496062992125984"/>
  <pageSetup paperSize="9" fitToHeight="0" orientation="landscape" r:id="rId1"/>
  <rowBreaks count="2" manualBreakCount="2">
    <brk id="23" max="16383" man="1"/>
    <brk id="5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8" tint="-0.499984740745262"/>
  </sheetPr>
  <dimension ref="A1:D63"/>
  <sheetViews>
    <sheetView workbookViewId="0">
      <pane ySplit="5" topLeftCell="A6" activePane="bottomLeft" state="frozen"/>
      <selection activeCell="A2" sqref="A2:B2"/>
      <selection pane="bottomLeft" activeCell="A6" sqref="A6"/>
    </sheetView>
  </sheetViews>
  <sheetFormatPr defaultRowHeight="15" x14ac:dyDescent="0.25"/>
  <cols>
    <col min="1" max="1" width="4.5703125" bestFit="1" customWidth="1"/>
    <col min="2" max="2" width="53.28515625" bestFit="1" customWidth="1"/>
    <col min="3" max="4" width="13.140625" customWidth="1"/>
  </cols>
  <sheetData>
    <row r="1" spans="1:4" ht="15.75" x14ac:dyDescent="0.25">
      <c r="A1" s="276" t="str">
        <f>"CONGREGATION (GEMEENTE): "&amp;INSETTE!B3</f>
        <v>CONGREGATION (GEMEENTE): gemeente</v>
      </c>
      <c r="B1" s="276"/>
      <c r="C1" s="276"/>
      <c r="D1" s="276"/>
    </row>
    <row r="2" spans="1:4" ht="6" customHeight="1" x14ac:dyDescent="0.25"/>
    <row r="3" spans="1:4" x14ac:dyDescent="0.25">
      <c r="A3" s="294" t="s">
        <v>769</v>
      </c>
      <c r="B3" s="294"/>
      <c r="C3" s="294"/>
      <c r="D3" s="294"/>
    </row>
    <row r="4" spans="1:4" x14ac:dyDescent="0.25">
      <c r="A4" s="298" t="s">
        <v>745</v>
      </c>
      <c r="B4" s="298"/>
      <c r="C4" s="298"/>
      <c r="D4" s="298"/>
    </row>
    <row r="5" spans="1:4" x14ac:dyDescent="0.25">
      <c r="C5" s="1">
        <f>INSETTE!B24</f>
        <v>2026</v>
      </c>
      <c r="D5" s="1">
        <f>INSETTE!B22</f>
        <v>2025</v>
      </c>
    </row>
    <row r="6" spans="1:4" x14ac:dyDescent="0.25">
      <c r="A6" s="1"/>
      <c r="B6" s="1" t="s">
        <v>146</v>
      </c>
      <c r="C6" s="5">
        <f>SUM(C7:C10)</f>
        <v>0</v>
      </c>
      <c r="D6" s="5">
        <f>SUM(D7:D10)</f>
        <v>0</v>
      </c>
    </row>
    <row r="7" spans="1:4" x14ac:dyDescent="0.25">
      <c r="A7" s="110"/>
      <c r="B7" s="110" t="s">
        <v>161</v>
      </c>
      <c r="C7" s="111">
        <v>0</v>
      </c>
      <c r="D7" s="111">
        <v>0</v>
      </c>
    </row>
    <row r="8" spans="1:4" x14ac:dyDescent="0.25">
      <c r="A8" s="108"/>
      <c r="B8" s="110" t="s">
        <v>160</v>
      </c>
      <c r="C8" s="96">
        <v>0</v>
      </c>
      <c r="D8" s="96">
        <v>0</v>
      </c>
    </row>
    <row r="9" spans="1:4" x14ac:dyDescent="0.25">
      <c r="A9" s="110"/>
      <c r="B9" s="110" t="s">
        <v>159</v>
      </c>
      <c r="C9" s="96">
        <v>0</v>
      </c>
      <c r="D9" s="96">
        <v>0</v>
      </c>
    </row>
    <row r="10" spans="1:4" x14ac:dyDescent="0.25">
      <c r="A10" s="110"/>
      <c r="B10" s="110" t="s">
        <v>162</v>
      </c>
      <c r="C10" s="112">
        <v>0</v>
      </c>
      <c r="D10" s="112">
        <v>0</v>
      </c>
    </row>
    <row r="11" spans="1:4" x14ac:dyDescent="0.25">
      <c r="A11" s="110"/>
      <c r="B11" s="110"/>
      <c r="C11" s="110"/>
      <c r="D11" s="110"/>
    </row>
    <row r="12" spans="1:4" x14ac:dyDescent="0.25">
      <c r="A12" s="108"/>
      <c r="B12" s="1" t="s">
        <v>148</v>
      </c>
      <c r="C12" s="5">
        <f>SUM(C13:C16)</f>
        <v>0</v>
      </c>
      <c r="D12" s="5">
        <f>SUM(D13:D16)</f>
        <v>0</v>
      </c>
    </row>
    <row r="13" spans="1:4" x14ac:dyDescent="0.25">
      <c r="A13" s="110"/>
      <c r="B13" s="110" t="s">
        <v>163</v>
      </c>
      <c r="C13" s="111">
        <v>0</v>
      </c>
      <c r="D13" s="111">
        <v>0</v>
      </c>
    </row>
    <row r="14" spans="1:4" x14ac:dyDescent="0.25">
      <c r="A14" s="108"/>
      <c r="B14" s="110" t="s">
        <v>164</v>
      </c>
      <c r="C14" s="96">
        <v>0</v>
      </c>
      <c r="D14" s="96">
        <v>0</v>
      </c>
    </row>
    <row r="15" spans="1:4" x14ac:dyDescent="0.25">
      <c r="A15" s="110"/>
      <c r="B15" s="110" t="s">
        <v>165</v>
      </c>
      <c r="C15" s="96">
        <v>0</v>
      </c>
      <c r="D15" s="96">
        <v>0</v>
      </c>
    </row>
    <row r="16" spans="1:4" x14ac:dyDescent="0.25">
      <c r="A16" s="110"/>
      <c r="B16" s="110" t="s">
        <v>162</v>
      </c>
      <c r="C16" s="112">
        <v>0</v>
      </c>
      <c r="D16" s="112">
        <v>0</v>
      </c>
    </row>
    <row r="17" spans="1:4" x14ac:dyDescent="0.25">
      <c r="A17" s="110"/>
      <c r="B17" s="110"/>
      <c r="C17" s="110"/>
      <c r="D17" s="110"/>
    </row>
    <row r="18" spans="1:4" x14ac:dyDescent="0.25">
      <c r="A18" s="108"/>
      <c r="B18" s="1" t="s">
        <v>158</v>
      </c>
      <c r="C18" s="5">
        <f>SUM(C19:C21)</f>
        <v>0</v>
      </c>
      <c r="D18" s="5">
        <f>SUM(D19:D21)</f>
        <v>0</v>
      </c>
    </row>
    <row r="19" spans="1:4" x14ac:dyDescent="0.25">
      <c r="A19" s="110"/>
      <c r="B19" s="110" t="s">
        <v>166</v>
      </c>
      <c r="C19" s="111">
        <v>0</v>
      </c>
      <c r="D19" s="111">
        <v>0</v>
      </c>
    </row>
    <row r="20" spans="1:4" x14ac:dyDescent="0.25">
      <c r="A20" s="108"/>
      <c r="B20" s="110" t="s">
        <v>167</v>
      </c>
      <c r="C20" s="96">
        <v>0</v>
      </c>
      <c r="D20" s="96">
        <v>0</v>
      </c>
    </row>
    <row r="21" spans="1:4" x14ac:dyDescent="0.25">
      <c r="A21" s="110"/>
      <c r="B21" s="110" t="s">
        <v>162</v>
      </c>
      <c r="C21" s="112">
        <v>0</v>
      </c>
      <c r="D21" s="112">
        <v>0</v>
      </c>
    </row>
    <row r="22" spans="1:4" x14ac:dyDescent="0.25">
      <c r="A22" s="110"/>
      <c r="B22" s="110"/>
      <c r="C22" s="110"/>
      <c r="D22" s="110"/>
    </row>
    <row r="23" spans="1:4" x14ac:dyDescent="0.25">
      <c r="A23" s="108"/>
      <c r="B23" s="1" t="s">
        <v>169</v>
      </c>
      <c r="C23" s="5">
        <f>C25+C29+C33+C37+C41+C45+C49+C53+C57+C61</f>
        <v>0</v>
      </c>
      <c r="D23" s="5">
        <f>D25+D29+D33+D37+D41+D45+D49+D53+D57+D61</f>
        <v>0</v>
      </c>
    </row>
    <row r="24" spans="1:4" x14ac:dyDescent="0.25">
      <c r="A24" s="110"/>
      <c r="B24" s="110"/>
      <c r="C24" s="110"/>
      <c r="D24" s="110"/>
    </row>
    <row r="25" spans="1:4" x14ac:dyDescent="0.25">
      <c r="A25" s="110"/>
      <c r="B25" s="108" t="s">
        <v>421</v>
      </c>
      <c r="C25" s="5">
        <f>SUM(C26:C27)</f>
        <v>0</v>
      </c>
      <c r="D25" s="5">
        <f>SUM(D26:D27)</f>
        <v>0</v>
      </c>
    </row>
    <row r="26" spans="1:4" x14ac:dyDescent="0.25">
      <c r="A26" s="110"/>
      <c r="B26" s="110" t="s">
        <v>170</v>
      </c>
      <c r="C26" s="111">
        <v>0</v>
      </c>
      <c r="D26" s="111">
        <v>0</v>
      </c>
    </row>
    <row r="27" spans="1:4" x14ac:dyDescent="0.25">
      <c r="A27" s="110"/>
      <c r="B27" s="110" t="s">
        <v>171</v>
      </c>
      <c r="C27" s="112">
        <v>0</v>
      </c>
      <c r="D27" s="112">
        <v>0</v>
      </c>
    </row>
    <row r="28" spans="1:4" x14ac:dyDescent="0.25">
      <c r="A28" s="110"/>
      <c r="B28" s="110"/>
      <c r="C28" s="110"/>
      <c r="D28" s="110"/>
    </row>
    <row r="29" spans="1:4" x14ac:dyDescent="0.25">
      <c r="A29" s="110"/>
      <c r="B29" s="108" t="s">
        <v>544</v>
      </c>
      <c r="C29" s="5">
        <f>SUM(C30:C31)</f>
        <v>0</v>
      </c>
      <c r="D29" s="5">
        <f>SUM(D30:D31)</f>
        <v>0</v>
      </c>
    </row>
    <row r="30" spans="1:4" x14ac:dyDescent="0.25">
      <c r="A30" s="110"/>
      <c r="B30" s="110" t="s">
        <v>170</v>
      </c>
      <c r="C30" s="111">
        <v>0</v>
      </c>
      <c r="D30" s="111">
        <v>0</v>
      </c>
    </row>
    <row r="31" spans="1:4" x14ac:dyDescent="0.25">
      <c r="A31" s="110"/>
      <c r="B31" s="110" t="s">
        <v>171</v>
      </c>
      <c r="C31" s="112">
        <v>0</v>
      </c>
      <c r="D31" s="112">
        <v>0</v>
      </c>
    </row>
    <row r="32" spans="1:4" x14ac:dyDescent="0.25">
      <c r="A32" s="110"/>
      <c r="B32" s="110"/>
      <c r="C32" s="110"/>
      <c r="D32" s="110"/>
    </row>
    <row r="33" spans="1:4" x14ac:dyDescent="0.25">
      <c r="A33" s="110"/>
      <c r="B33" s="108" t="s">
        <v>422</v>
      </c>
      <c r="C33" s="5">
        <f>SUM(C34:C35)</f>
        <v>0</v>
      </c>
      <c r="D33" s="5">
        <f>SUM(D34:D35)</f>
        <v>0</v>
      </c>
    </row>
    <row r="34" spans="1:4" x14ac:dyDescent="0.25">
      <c r="A34" s="110"/>
      <c r="B34" s="110" t="s">
        <v>170</v>
      </c>
      <c r="C34" s="111">
        <v>0</v>
      </c>
      <c r="D34" s="111">
        <v>0</v>
      </c>
    </row>
    <row r="35" spans="1:4" x14ac:dyDescent="0.25">
      <c r="A35" s="110"/>
      <c r="B35" s="110" t="s">
        <v>171</v>
      </c>
      <c r="C35" s="112">
        <v>0</v>
      </c>
      <c r="D35" s="112">
        <v>0</v>
      </c>
    </row>
    <row r="36" spans="1:4" x14ac:dyDescent="0.25">
      <c r="A36" s="110"/>
      <c r="B36" s="110"/>
      <c r="C36" s="110"/>
      <c r="D36" s="110"/>
    </row>
    <row r="37" spans="1:4" x14ac:dyDescent="0.25">
      <c r="A37" s="110"/>
      <c r="B37" s="108" t="s">
        <v>509</v>
      </c>
      <c r="C37" s="5">
        <f>SUM(C38:C39)</f>
        <v>0</v>
      </c>
      <c r="D37" s="5">
        <f>SUM(D38:D39)</f>
        <v>0</v>
      </c>
    </row>
    <row r="38" spans="1:4" x14ac:dyDescent="0.25">
      <c r="A38" s="110"/>
      <c r="B38" s="110" t="s">
        <v>170</v>
      </c>
      <c r="C38" s="111">
        <v>0</v>
      </c>
      <c r="D38" s="111">
        <v>0</v>
      </c>
    </row>
    <row r="39" spans="1:4" x14ac:dyDescent="0.25">
      <c r="A39" s="110"/>
      <c r="B39" s="110" t="s">
        <v>171</v>
      </c>
      <c r="C39" s="112">
        <v>0</v>
      </c>
      <c r="D39" s="112">
        <v>0</v>
      </c>
    </row>
    <row r="41" spans="1:4" x14ac:dyDescent="0.25">
      <c r="A41" s="110"/>
      <c r="B41" s="108" t="s">
        <v>782</v>
      </c>
      <c r="C41" s="5">
        <f>SUM(C42:C43)</f>
        <v>0</v>
      </c>
      <c r="D41" s="5">
        <f>SUM(D42:D43)</f>
        <v>0</v>
      </c>
    </row>
    <row r="42" spans="1:4" x14ac:dyDescent="0.25">
      <c r="A42" s="110"/>
      <c r="B42" s="110" t="s">
        <v>170</v>
      </c>
      <c r="C42" s="111">
        <v>0</v>
      </c>
      <c r="D42" s="111">
        <v>0</v>
      </c>
    </row>
    <row r="43" spans="1:4" x14ac:dyDescent="0.25">
      <c r="A43" s="110"/>
      <c r="B43" s="110" t="s">
        <v>171</v>
      </c>
      <c r="C43" s="112">
        <v>0</v>
      </c>
      <c r="D43" s="112">
        <v>0</v>
      </c>
    </row>
    <row r="44" spans="1:4" x14ac:dyDescent="0.25">
      <c r="A44" s="110"/>
      <c r="B44" s="110"/>
      <c r="C44" s="110"/>
      <c r="D44" s="110"/>
    </row>
    <row r="45" spans="1:4" x14ac:dyDescent="0.25">
      <c r="A45" s="110"/>
      <c r="B45" s="108" t="s">
        <v>783</v>
      </c>
      <c r="C45" s="5">
        <f>SUM(C46:C47)</f>
        <v>0</v>
      </c>
      <c r="D45" s="5">
        <f>SUM(D46:D47)</f>
        <v>0</v>
      </c>
    </row>
    <row r="46" spans="1:4" x14ac:dyDescent="0.25">
      <c r="A46" s="110"/>
      <c r="B46" s="110" t="s">
        <v>170</v>
      </c>
      <c r="C46" s="111">
        <v>0</v>
      </c>
      <c r="D46" s="111">
        <v>0</v>
      </c>
    </row>
    <row r="47" spans="1:4" x14ac:dyDescent="0.25">
      <c r="A47" s="110"/>
      <c r="B47" s="110" t="s">
        <v>171</v>
      </c>
      <c r="C47" s="112">
        <v>0</v>
      </c>
      <c r="D47" s="112">
        <v>0</v>
      </c>
    </row>
    <row r="48" spans="1:4" x14ac:dyDescent="0.25">
      <c r="A48" s="110"/>
      <c r="B48" s="110"/>
      <c r="C48" s="110"/>
      <c r="D48" s="110"/>
    </row>
    <row r="49" spans="1:4" x14ac:dyDescent="0.25">
      <c r="A49" s="110"/>
      <c r="B49" s="108" t="s">
        <v>784</v>
      </c>
      <c r="C49" s="5">
        <f>SUM(C50:C51)</f>
        <v>0</v>
      </c>
      <c r="D49" s="5">
        <f>SUM(D50:D51)</f>
        <v>0</v>
      </c>
    </row>
    <row r="50" spans="1:4" x14ac:dyDescent="0.25">
      <c r="A50" s="110"/>
      <c r="B50" s="110" t="s">
        <v>170</v>
      </c>
      <c r="C50" s="111">
        <v>0</v>
      </c>
      <c r="D50" s="111">
        <v>0</v>
      </c>
    </row>
    <row r="51" spans="1:4" x14ac:dyDescent="0.25">
      <c r="A51" s="110"/>
      <c r="B51" s="110" t="s">
        <v>171</v>
      </c>
      <c r="C51" s="112">
        <v>0</v>
      </c>
      <c r="D51" s="112">
        <v>0</v>
      </c>
    </row>
    <row r="52" spans="1:4" x14ac:dyDescent="0.25">
      <c r="A52" s="110"/>
      <c r="B52" s="110"/>
      <c r="C52" s="110"/>
      <c r="D52" s="110"/>
    </row>
    <row r="53" spans="1:4" x14ac:dyDescent="0.25">
      <c r="A53" s="110"/>
      <c r="B53" s="108" t="s">
        <v>785</v>
      </c>
      <c r="C53" s="5">
        <f>SUM(C54:C55)</f>
        <v>0</v>
      </c>
      <c r="D53" s="5">
        <f>SUM(D54:D55)</f>
        <v>0</v>
      </c>
    </row>
    <row r="54" spans="1:4" x14ac:dyDescent="0.25">
      <c r="A54" s="110"/>
      <c r="B54" s="110" t="s">
        <v>170</v>
      </c>
      <c r="C54" s="111">
        <v>0</v>
      </c>
      <c r="D54" s="111">
        <v>0</v>
      </c>
    </row>
    <row r="55" spans="1:4" x14ac:dyDescent="0.25">
      <c r="A55" s="110"/>
      <c r="B55" s="110" t="s">
        <v>171</v>
      </c>
      <c r="C55" s="112">
        <v>0</v>
      </c>
      <c r="D55" s="112">
        <v>0</v>
      </c>
    </row>
    <row r="57" spans="1:4" x14ac:dyDescent="0.25">
      <c r="A57" s="110"/>
      <c r="B57" s="108" t="s">
        <v>786</v>
      </c>
      <c r="C57" s="5">
        <f>SUM(C58:C59)</f>
        <v>0</v>
      </c>
      <c r="D57" s="5">
        <f>SUM(D58:D59)</f>
        <v>0</v>
      </c>
    </row>
    <row r="58" spans="1:4" x14ac:dyDescent="0.25">
      <c r="A58" s="110"/>
      <c r="B58" s="110" t="s">
        <v>170</v>
      </c>
      <c r="C58" s="111">
        <v>0</v>
      </c>
      <c r="D58" s="111">
        <v>0</v>
      </c>
    </row>
    <row r="59" spans="1:4" x14ac:dyDescent="0.25">
      <c r="A59" s="110"/>
      <c r="B59" s="110" t="s">
        <v>171</v>
      </c>
      <c r="C59" s="112">
        <v>0</v>
      </c>
      <c r="D59" s="112">
        <v>0</v>
      </c>
    </row>
    <row r="60" spans="1:4" x14ac:dyDescent="0.25">
      <c r="A60" s="110"/>
      <c r="B60" s="110"/>
      <c r="C60" s="110"/>
      <c r="D60" s="110"/>
    </row>
    <row r="61" spans="1:4" x14ac:dyDescent="0.25">
      <c r="A61" s="110"/>
      <c r="B61" s="108" t="s">
        <v>787</v>
      </c>
      <c r="C61" s="5">
        <f>SUM(C62:C63)</f>
        <v>0</v>
      </c>
      <c r="D61" s="5">
        <f>SUM(D62:D63)</f>
        <v>0</v>
      </c>
    </row>
    <row r="62" spans="1:4" x14ac:dyDescent="0.25">
      <c r="A62" s="110"/>
      <c r="B62" s="110" t="s">
        <v>170</v>
      </c>
      <c r="C62" s="111">
        <v>0</v>
      </c>
      <c r="D62" s="111">
        <v>0</v>
      </c>
    </row>
    <row r="63" spans="1:4" x14ac:dyDescent="0.25">
      <c r="A63" s="110"/>
      <c r="B63" s="110" t="s">
        <v>171</v>
      </c>
      <c r="C63" s="112">
        <v>0</v>
      </c>
      <c r="D63" s="112">
        <v>0</v>
      </c>
    </row>
  </sheetData>
  <sheetProtection algorithmName="SHA-512" hashValue="oxvrqwxwn1bxJx9mCWE2NFJJbsM0xOsQ0axXmAWFm6eTdfExCQmxoax0FsaNSMacAHzSLDH/3cEspkGdWA/NIg==" saltValue="MPTFWJlVFMN8/tXWdOsE3A==" spinCount="100000" sheet="1" formatCells="0" formatColumns="0" formatRows="0" insertRows="0"/>
  <mergeCells count="3">
    <mergeCell ref="A3:D3"/>
    <mergeCell ref="A1:D1"/>
    <mergeCell ref="A4:D4"/>
  </mergeCells>
  <printOptions horizontalCentered="1"/>
  <pageMargins left="0.70866141732283472" right="0.70866141732283472" top="0.74803149606299213" bottom="0.74803149606299213" header="0.31496062992125984" footer="0.31496062992125984"/>
  <pageSetup paperSize="9" orientation="portrait" r:id="rId1"/>
  <headerFooter>
    <oddFooter>&amp;C&amp;A&amp;R&amp;P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8" tint="-0.499984740745262"/>
    <pageSetUpPr fitToPage="1"/>
  </sheetPr>
  <dimension ref="A1:D31"/>
  <sheetViews>
    <sheetView workbookViewId="0">
      <pane ySplit="5" topLeftCell="A6" activePane="bottomLeft" state="frozen"/>
      <selection activeCell="A2" sqref="A2:B2"/>
      <selection pane="bottomLeft" activeCell="C19" sqref="C19"/>
    </sheetView>
  </sheetViews>
  <sheetFormatPr defaultColWidth="9.140625" defaultRowHeight="15" x14ac:dyDescent="0.25"/>
  <cols>
    <col min="1" max="1" width="5.5703125" style="110" bestFit="1" customWidth="1"/>
    <col min="2" max="2" width="73.7109375" style="110" customWidth="1"/>
    <col min="3" max="4" width="12.42578125" style="110" customWidth="1"/>
    <col min="5" max="16384" width="9.140625" style="110"/>
  </cols>
  <sheetData>
    <row r="1" spans="1:4" ht="15.75" x14ac:dyDescent="0.25">
      <c r="A1" s="276" t="str">
        <f>"CONGREGATION (GEMEENTE): "&amp;INSETTE!B3</f>
        <v>CONGREGATION (GEMEENTE): gemeente</v>
      </c>
      <c r="B1" s="276"/>
      <c r="C1" s="276"/>
      <c r="D1" s="276"/>
    </row>
    <row r="2" spans="1:4" ht="6" customHeight="1" x14ac:dyDescent="0.25">
      <c r="A2"/>
      <c r="B2"/>
      <c r="C2"/>
      <c r="D2"/>
    </row>
    <row r="3" spans="1:4" x14ac:dyDescent="0.25">
      <c r="A3" s="294" t="s">
        <v>768</v>
      </c>
      <c r="B3" s="294"/>
      <c r="C3" s="294"/>
      <c r="D3" s="294"/>
    </row>
    <row r="4" spans="1:4" x14ac:dyDescent="0.25">
      <c r="A4" s="298" t="s">
        <v>745</v>
      </c>
      <c r="B4" s="298"/>
      <c r="C4" s="298"/>
      <c r="D4" s="298"/>
    </row>
    <row r="5" spans="1:4" x14ac:dyDescent="0.25">
      <c r="A5"/>
      <c r="B5"/>
      <c r="C5" s="1">
        <f>INSETTE!B24</f>
        <v>2026</v>
      </c>
      <c r="D5" s="1">
        <f>INSETTE!B22</f>
        <v>2025</v>
      </c>
    </row>
    <row r="6" spans="1:4" x14ac:dyDescent="0.25">
      <c r="A6" s="108"/>
      <c r="B6" s="1" t="s">
        <v>430</v>
      </c>
      <c r="C6" s="5">
        <f>SUM(C7:C9)</f>
        <v>0</v>
      </c>
      <c r="D6" s="5">
        <f>SUM(D7:D9)</f>
        <v>0</v>
      </c>
    </row>
    <row r="7" spans="1:4" x14ac:dyDescent="0.25">
      <c r="B7" s="110" t="s">
        <v>439</v>
      </c>
      <c r="C7" s="111">
        <v>0</v>
      </c>
      <c r="D7" s="111">
        <v>0</v>
      </c>
    </row>
    <row r="8" spans="1:4" x14ac:dyDescent="0.25">
      <c r="B8" s="110" t="s">
        <v>592</v>
      </c>
      <c r="C8" s="96">
        <v>0</v>
      </c>
      <c r="D8" s="96">
        <v>0</v>
      </c>
    </row>
    <row r="9" spans="1:4" x14ac:dyDescent="0.25">
      <c r="B9" s="110" t="s">
        <v>206</v>
      </c>
      <c r="C9" s="112">
        <v>0</v>
      </c>
      <c r="D9" s="112">
        <v>0</v>
      </c>
    </row>
    <row r="11" spans="1:4" x14ac:dyDescent="0.25">
      <c r="A11" s="108"/>
      <c r="B11" s="1" t="s">
        <v>431</v>
      </c>
      <c r="C11" s="5">
        <f>SUM(C12:C13)</f>
        <v>0</v>
      </c>
      <c r="D11" s="5">
        <f>SUM(D12:D13)</f>
        <v>0</v>
      </c>
    </row>
    <row r="12" spans="1:4" x14ac:dyDescent="0.25">
      <c r="B12" s="110" t="s">
        <v>207</v>
      </c>
      <c r="C12" s="111">
        <v>0</v>
      </c>
      <c r="D12" s="111">
        <v>0</v>
      </c>
    </row>
    <row r="13" spans="1:4" x14ac:dyDescent="0.25">
      <c r="B13" s="110" t="s">
        <v>208</v>
      </c>
      <c r="C13" s="112">
        <v>0</v>
      </c>
      <c r="D13" s="112">
        <v>0</v>
      </c>
    </row>
    <row r="15" spans="1:4" x14ac:dyDescent="0.25">
      <c r="A15" s="108"/>
      <c r="B15" s="1" t="s">
        <v>532</v>
      </c>
      <c r="C15" s="5">
        <f>SUM(C16:C19)</f>
        <v>0</v>
      </c>
      <c r="D15" s="5">
        <f>SUM(D16:D19)</f>
        <v>0</v>
      </c>
    </row>
    <row r="16" spans="1:4" x14ac:dyDescent="0.25">
      <c r="B16" t="s">
        <v>326</v>
      </c>
      <c r="C16" s="2">
        <f>'CAPITAL &amp; FUNDS WS'!C24+IF('CAPITAL &amp; FUNDS WS'!C25&gt;0,'CAPITAL &amp; FUNDS WS'!C25,0)</f>
        <v>0</v>
      </c>
      <c r="D16" s="2">
        <f>'CAPITAL &amp; FUNDS WS'!D24+IF('CAPITAL &amp; FUNDS WS'!D25&gt;0,'CAPITAL &amp; FUNDS WS'!D25,0)</f>
        <v>0</v>
      </c>
    </row>
    <row r="17" spans="1:4" x14ac:dyDescent="0.25">
      <c r="B17" t="s">
        <v>327</v>
      </c>
      <c r="C17" s="3">
        <f>'CAPITAL &amp; FUNDS WS CONT'!C11+IF('CAPITAL &amp; FUNDS WS CONT'!C12&gt;0,'CAPITAL &amp; FUNDS WS CONT'!C12,0)</f>
        <v>0</v>
      </c>
      <c r="D17" s="3">
        <f>'CAPITAL &amp; FUNDS WS CONT'!D11+IF('CAPITAL &amp; FUNDS WS CONT'!D12&gt;0,'CAPITAL &amp; FUNDS WS CONT'!D12,0)</f>
        <v>0</v>
      </c>
    </row>
    <row r="18" spans="1:4" x14ac:dyDescent="0.25">
      <c r="B18" t="s">
        <v>328</v>
      </c>
      <c r="C18" s="3">
        <f>'CURRENT LIABILITIES WS'!C23</f>
        <v>0</v>
      </c>
      <c r="D18" s="3">
        <f>'CURRENT LIABILITIES WS'!D23</f>
        <v>0</v>
      </c>
    </row>
    <row r="19" spans="1:4" x14ac:dyDescent="0.25">
      <c r="B19" t="s">
        <v>329</v>
      </c>
      <c r="C19" s="4">
        <f>'CAPITAL &amp; FUNDS WS CONT'!C81+IF('CAPITAL &amp; FUNDS WS CONT'!C82&gt;0,'CAPITAL &amp; FUNDS WS CONT'!C82,0)</f>
        <v>0</v>
      </c>
      <c r="D19" s="4">
        <f>'CAPITAL &amp; FUNDS WS CONT'!D81+IF('CAPITAL &amp; FUNDS WS CONT'!D82&gt;0,'CAPITAL &amp; FUNDS WS CONT'!D82,0)</f>
        <v>0</v>
      </c>
    </row>
    <row r="21" spans="1:4" x14ac:dyDescent="0.25">
      <c r="A21" s="108"/>
      <c r="B21" s="1" t="s">
        <v>432</v>
      </c>
      <c r="C21" s="5">
        <f>SUM(C22:C31)</f>
        <v>0</v>
      </c>
      <c r="D21" s="5">
        <f>SUM(D22:D31)</f>
        <v>0</v>
      </c>
    </row>
    <row r="22" spans="1:4" x14ac:dyDescent="0.25">
      <c r="B22" t="s">
        <v>788</v>
      </c>
      <c r="C22" s="111">
        <v>0</v>
      </c>
      <c r="D22" s="111">
        <v>0</v>
      </c>
    </row>
    <row r="23" spans="1:4" x14ac:dyDescent="0.25">
      <c r="B23" s="110" t="s">
        <v>263</v>
      </c>
      <c r="C23" s="96">
        <v>0</v>
      </c>
      <c r="D23" s="96">
        <v>0</v>
      </c>
    </row>
    <row r="24" spans="1:4" x14ac:dyDescent="0.25">
      <c r="B24" s="110" t="s">
        <v>413</v>
      </c>
      <c r="C24" s="96">
        <v>0</v>
      </c>
      <c r="D24" s="96">
        <v>0</v>
      </c>
    </row>
    <row r="25" spans="1:4" x14ac:dyDescent="0.25">
      <c r="B25" s="110" t="s">
        <v>414</v>
      </c>
      <c r="C25" s="96">
        <v>0</v>
      </c>
      <c r="D25" s="96">
        <v>0</v>
      </c>
    </row>
    <row r="26" spans="1:4" x14ac:dyDescent="0.25">
      <c r="B26" s="110" t="s">
        <v>415</v>
      </c>
      <c r="C26" s="96">
        <v>0</v>
      </c>
      <c r="D26" s="96">
        <v>0</v>
      </c>
    </row>
    <row r="27" spans="1:4" x14ac:dyDescent="0.25">
      <c r="B27" s="110" t="s">
        <v>433</v>
      </c>
      <c r="C27" s="96">
        <v>0</v>
      </c>
      <c r="D27" s="96">
        <v>0</v>
      </c>
    </row>
    <row r="28" spans="1:4" x14ac:dyDescent="0.25">
      <c r="B28" s="110" t="s">
        <v>434</v>
      </c>
      <c r="C28" s="96">
        <v>0</v>
      </c>
      <c r="D28" s="96">
        <v>0</v>
      </c>
    </row>
    <row r="29" spans="1:4" x14ac:dyDescent="0.25">
      <c r="B29" s="110" t="s">
        <v>435</v>
      </c>
      <c r="C29" s="96">
        <v>0</v>
      </c>
      <c r="D29" s="96">
        <v>0</v>
      </c>
    </row>
    <row r="30" spans="1:4" x14ac:dyDescent="0.25">
      <c r="B30" s="110" t="s">
        <v>436</v>
      </c>
      <c r="C30" s="96">
        <v>0</v>
      </c>
      <c r="D30" s="96">
        <v>0</v>
      </c>
    </row>
    <row r="31" spans="1:4" x14ac:dyDescent="0.25">
      <c r="B31" s="110" t="s">
        <v>437</v>
      </c>
      <c r="C31" s="112">
        <v>0</v>
      </c>
      <c r="D31" s="112">
        <v>0</v>
      </c>
    </row>
  </sheetData>
  <sheetProtection formatCells="0" formatColumns="0" formatRows="0" insertRows="0"/>
  <mergeCells count="3">
    <mergeCell ref="A1:D1"/>
    <mergeCell ref="A3:D3"/>
    <mergeCell ref="A4:D4"/>
  </mergeCells>
  <phoneticPr fontId="14" type="noConversion"/>
  <printOptions horizontalCentered="1"/>
  <pageMargins left="0.31496062992125984" right="0.31496062992125984" top="0.74803149606299213" bottom="0.74803149606299213" header="0.31496062992125984" footer="0.31496062992125984"/>
  <pageSetup paperSize="9" scale="93" orientation="portrait" r:id="rId1"/>
  <headerFooter>
    <oddFooter>&amp;C&amp;A AND OTHER INCOME&amp;R&amp;P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8" tint="-0.499984740745262"/>
  </sheetPr>
  <dimension ref="A1:D69"/>
  <sheetViews>
    <sheetView workbookViewId="0">
      <pane ySplit="5" topLeftCell="A6" activePane="bottomLeft" state="frozen"/>
      <selection activeCell="A2" sqref="A2:B2"/>
      <selection pane="bottomLeft" activeCell="B6" sqref="B6"/>
    </sheetView>
  </sheetViews>
  <sheetFormatPr defaultRowHeight="15" x14ac:dyDescent="0.25"/>
  <cols>
    <col min="1" max="1" width="4.5703125" bestFit="1" customWidth="1"/>
    <col min="2" max="2" width="55.85546875" bestFit="1" customWidth="1"/>
    <col min="3" max="4" width="12.42578125" customWidth="1"/>
  </cols>
  <sheetData>
    <row r="1" spans="1:4" ht="15.75" x14ac:dyDescent="0.25">
      <c r="A1" s="276" t="str">
        <f>"CONGREGATION (GEMEENTE): "&amp;INSETTE!B3</f>
        <v>CONGREGATION (GEMEENTE): gemeente</v>
      </c>
      <c r="B1" s="276"/>
      <c r="C1" s="276"/>
      <c r="D1" s="276"/>
    </row>
    <row r="2" spans="1:4" ht="6" customHeight="1" x14ac:dyDescent="0.25"/>
    <row r="3" spans="1:4" x14ac:dyDescent="0.25">
      <c r="A3" s="294" t="s">
        <v>770</v>
      </c>
      <c r="B3" s="294"/>
      <c r="C3" s="294"/>
      <c r="D3" s="294"/>
    </row>
    <row r="4" spans="1:4" x14ac:dyDescent="0.25">
      <c r="A4" s="298" t="s">
        <v>745</v>
      </c>
      <c r="B4" s="298"/>
      <c r="C4" s="298"/>
      <c r="D4" s="298"/>
    </row>
    <row r="5" spans="1:4" x14ac:dyDescent="0.25">
      <c r="C5" s="1">
        <f>INSETTE!B24</f>
        <v>2026</v>
      </c>
      <c r="D5" s="1">
        <f>INSETTE!B22</f>
        <v>2025</v>
      </c>
    </row>
    <row r="6" spans="1:4" x14ac:dyDescent="0.25">
      <c r="A6" s="108"/>
      <c r="B6" s="1" t="s">
        <v>172</v>
      </c>
      <c r="C6" s="5">
        <f>SUM(C7:C11)</f>
        <v>0</v>
      </c>
      <c r="D6" s="5">
        <f>SUM(D7:D11)</f>
        <v>0</v>
      </c>
    </row>
    <row r="7" spans="1:4" x14ac:dyDescent="0.25">
      <c r="A7" s="110"/>
      <c r="B7" s="110" t="s">
        <v>174</v>
      </c>
      <c r="C7" s="111">
        <v>0</v>
      </c>
      <c r="D7" s="111">
        <v>0</v>
      </c>
    </row>
    <row r="8" spans="1:4" x14ac:dyDescent="0.25">
      <c r="A8" s="108"/>
      <c r="B8" s="110" t="s">
        <v>175</v>
      </c>
      <c r="C8" s="96">
        <v>0</v>
      </c>
      <c r="D8" s="96">
        <v>0</v>
      </c>
    </row>
    <row r="9" spans="1:4" x14ac:dyDescent="0.25">
      <c r="A9" s="110"/>
      <c r="B9" s="110" t="s">
        <v>176</v>
      </c>
      <c r="C9" s="96">
        <v>0</v>
      </c>
      <c r="D9" s="96">
        <v>0</v>
      </c>
    </row>
    <row r="10" spans="1:4" x14ac:dyDescent="0.25">
      <c r="A10" s="110"/>
      <c r="B10" s="110" t="s">
        <v>416</v>
      </c>
      <c r="C10" s="96">
        <v>0</v>
      </c>
      <c r="D10" s="96">
        <v>0</v>
      </c>
    </row>
    <row r="11" spans="1:4" x14ac:dyDescent="0.25">
      <c r="A11" s="110"/>
      <c r="B11" s="110" t="s">
        <v>417</v>
      </c>
      <c r="C11" s="112">
        <v>0</v>
      </c>
      <c r="D11" s="112">
        <v>0</v>
      </c>
    </row>
    <row r="12" spans="1:4" x14ac:dyDescent="0.25">
      <c r="A12" s="110"/>
      <c r="B12" s="110"/>
      <c r="C12" s="110"/>
      <c r="D12" s="110"/>
    </row>
    <row r="13" spans="1:4" x14ac:dyDescent="0.25">
      <c r="A13" s="108"/>
      <c r="B13" s="1" t="s">
        <v>197</v>
      </c>
      <c r="C13" s="5">
        <f>SUM(C14:C16)</f>
        <v>0</v>
      </c>
      <c r="D13" s="5">
        <f>SUM(D14:D16)</f>
        <v>0</v>
      </c>
    </row>
    <row r="14" spans="1:4" x14ac:dyDescent="0.25">
      <c r="A14" s="110"/>
      <c r="B14" s="110" t="s">
        <v>416</v>
      </c>
      <c r="C14" s="111">
        <v>0</v>
      </c>
      <c r="D14" s="111">
        <v>0</v>
      </c>
    </row>
    <row r="15" spans="1:4" x14ac:dyDescent="0.25">
      <c r="A15" s="110"/>
      <c r="B15" s="110" t="s">
        <v>417</v>
      </c>
      <c r="C15" s="96">
        <v>0</v>
      </c>
      <c r="D15" s="96">
        <v>0</v>
      </c>
    </row>
    <row r="16" spans="1:4" x14ac:dyDescent="0.25">
      <c r="A16" s="110"/>
      <c r="B16" s="110" t="s">
        <v>418</v>
      </c>
      <c r="C16" s="112">
        <v>0</v>
      </c>
      <c r="D16" s="112">
        <v>0</v>
      </c>
    </row>
    <row r="17" spans="1:4" x14ac:dyDescent="0.25">
      <c r="A17" s="110"/>
      <c r="B17" s="110"/>
      <c r="C17" s="110"/>
      <c r="D17" s="110"/>
    </row>
    <row r="18" spans="1:4" x14ac:dyDescent="0.25">
      <c r="A18" s="108"/>
      <c r="B18" s="1" t="s">
        <v>200</v>
      </c>
      <c r="C18" s="5">
        <f>SUM(C19:C21)</f>
        <v>0</v>
      </c>
      <c r="D18" s="5">
        <f>SUM(D19:D21)</f>
        <v>0</v>
      </c>
    </row>
    <row r="19" spans="1:4" x14ac:dyDescent="0.25">
      <c r="A19" s="110"/>
      <c r="B19" s="110" t="s">
        <v>416</v>
      </c>
      <c r="C19" s="111">
        <v>0</v>
      </c>
      <c r="D19" s="111">
        <v>0</v>
      </c>
    </row>
    <row r="20" spans="1:4" x14ac:dyDescent="0.25">
      <c r="A20" s="110"/>
      <c r="B20" s="110" t="s">
        <v>417</v>
      </c>
      <c r="C20" s="96">
        <v>0</v>
      </c>
      <c r="D20" s="96">
        <v>0</v>
      </c>
    </row>
    <row r="21" spans="1:4" x14ac:dyDescent="0.25">
      <c r="A21" s="110"/>
      <c r="B21" s="110" t="s">
        <v>418</v>
      </c>
      <c r="C21" s="112">
        <v>0</v>
      </c>
      <c r="D21" s="112">
        <v>0</v>
      </c>
    </row>
    <row r="22" spans="1:4" x14ac:dyDescent="0.25">
      <c r="A22" s="110"/>
      <c r="B22" s="110"/>
      <c r="C22" s="110"/>
      <c r="D22" s="110"/>
    </row>
    <row r="23" spans="1:4" x14ac:dyDescent="0.25">
      <c r="A23" s="108"/>
      <c r="B23" s="1" t="s">
        <v>196</v>
      </c>
      <c r="C23" s="5">
        <f>SUM(C24:C56)/2</f>
        <v>0</v>
      </c>
      <c r="D23" s="5">
        <f>SUM(D24:D56)/2</f>
        <v>0</v>
      </c>
    </row>
    <row r="24" spans="1:4" ht="7.5" customHeight="1" x14ac:dyDescent="0.25">
      <c r="A24" s="110"/>
      <c r="B24" s="110"/>
      <c r="C24" s="110"/>
      <c r="D24" s="110"/>
    </row>
    <row r="25" spans="1:4" x14ac:dyDescent="0.25">
      <c r="A25" s="110"/>
      <c r="B25" s="108" t="s">
        <v>419</v>
      </c>
      <c r="C25" s="5">
        <f>SUM(C26:C27)</f>
        <v>0</v>
      </c>
      <c r="D25" s="5">
        <f>SUM(D26:D27)</f>
        <v>0</v>
      </c>
    </row>
    <row r="26" spans="1:4" x14ac:dyDescent="0.25">
      <c r="A26" s="110"/>
      <c r="B26" s="110" t="s">
        <v>170</v>
      </c>
      <c r="C26" s="111">
        <v>0</v>
      </c>
      <c r="D26" s="111">
        <v>0</v>
      </c>
    </row>
    <row r="27" spans="1:4" x14ac:dyDescent="0.25">
      <c r="A27" s="110"/>
      <c r="B27" s="110" t="s">
        <v>171</v>
      </c>
      <c r="C27" s="112">
        <v>0</v>
      </c>
      <c r="D27" s="112">
        <v>0</v>
      </c>
    </row>
    <row r="28" spans="1:4" x14ac:dyDescent="0.25">
      <c r="A28" s="110"/>
      <c r="B28" s="110"/>
      <c r="C28" s="110"/>
      <c r="D28" s="110"/>
    </row>
    <row r="29" spans="1:4" x14ac:dyDescent="0.25">
      <c r="A29" s="110"/>
      <c r="B29" s="108" t="s">
        <v>420</v>
      </c>
      <c r="C29" s="5">
        <f>SUM(C30:C31)</f>
        <v>0</v>
      </c>
      <c r="D29" s="5">
        <f>SUM(D30:D31)</f>
        <v>0</v>
      </c>
    </row>
    <row r="30" spans="1:4" x14ac:dyDescent="0.25">
      <c r="A30" s="110"/>
      <c r="B30" s="110" t="s">
        <v>170</v>
      </c>
      <c r="C30" s="111">
        <v>0</v>
      </c>
      <c r="D30" s="111">
        <v>0</v>
      </c>
    </row>
    <row r="31" spans="1:4" x14ac:dyDescent="0.25">
      <c r="A31" s="110"/>
      <c r="B31" s="110" t="s">
        <v>171</v>
      </c>
      <c r="C31" s="112">
        <v>0</v>
      </c>
      <c r="D31" s="112">
        <v>0</v>
      </c>
    </row>
    <row r="32" spans="1:4" x14ac:dyDescent="0.25">
      <c r="A32" s="110"/>
      <c r="B32" s="110"/>
      <c r="C32" s="110"/>
      <c r="D32" s="110"/>
    </row>
    <row r="33" spans="1:4" x14ac:dyDescent="0.25">
      <c r="A33" s="110"/>
      <c r="B33" s="108" t="s">
        <v>423</v>
      </c>
      <c r="C33" s="5">
        <f>SUM(C34:C35)</f>
        <v>0</v>
      </c>
      <c r="D33" s="5">
        <f>SUM(D34:D35)</f>
        <v>0</v>
      </c>
    </row>
    <row r="34" spans="1:4" x14ac:dyDescent="0.25">
      <c r="A34" s="110"/>
      <c r="B34" s="110" t="s">
        <v>170</v>
      </c>
      <c r="C34" s="111">
        <v>0</v>
      </c>
      <c r="D34" s="111">
        <v>0</v>
      </c>
    </row>
    <row r="35" spans="1:4" x14ac:dyDescent="0.25">
      <c r="A35" s="110"/>
      <c r="B35" s="110" t="s">
        <v>171</v>
      </c>
      <c r="C35" s="112">
        <v>0</v>
      </c>
      <c r="D35" s="112">
        <v>0</v>
      </c>
    </row>
    <row r="36" spans="1:4" x14ac:dyDescent="0.25">
      <c r="A36" s="110"/>
      <c r="B36" s="110"/>
      <c r="C36" s="110"/>
      <c r="D36" s="110"/>
    </row>
    <row r="37" spans="1:4" x14ac:dyDescent="0.25">
      <c r="A37" s="110"/>
      <c r="B37" s="108" t="s">
        <v>736</v>
      </c>
      <c r="C37" s="5">
        <f>SUM(C38:C39)</f>
        <v>0</v>
      </c>
      <c r="D37" s="5">
        <f>SUM(D38:D39)</f>
        <v>0</v>
      </c>
    </row>
    <row r="38" spans="1:4" x14ac:dyDescent="0.25">
      <c r="A38" s="110"/>
      <c r="B38" s="110" t="s">
        <v>170</v>
      </c>
      <c r="C38" s="111">
        <v>0</v>
      </c>
      <c r="D38" s="111">
        <v>0</v>
      </c>
    </row>
    <row r="39" spans="1:4" x14ac:dyDescent="0.25">
      <c r="A39" s="110"/>
      <c r="B39" s="110" t="s">
        <v>171</v>
      </c>
      <c r="C39" s="112">
        <v>0</v>
      </c>
      <c r="D39" s="112">
        <v>0</v>
      </c>
    </row>
    <row r="40" spans="1:4" x14ac:dyDescent="0.25">
      <c r="A40" s="110"/>
      <c r="B40" s="110"/>
      <c r="C40" s="110"/>
      <c r="D40" s="110"/>
    </row>
    <row r="41" spans="1:4" x14ac:dyDescent="0.25">
      <c r="A41" s="110"/>
      <c r="B41" s="108" t="s">
        <v>812</v>
      </c>
      <c r="C41" s="5">
        <f>SUM(C42:C43)</f>
        <v>0</v>
      </c>
      <c r="D41" s="5">
        <f>SUM(D42:D43)</f>
        <v>0</v>
      </c>
    </row>
    <row r="42" spans="1:4" x14ac:dyDescent="0.25">
      <c r="A42" s="110"/>
      <c r="B42" s="110" t="s">
        <v>170</v>
      </c>
      <c r="C42" s="111">
        <v>0</v>
      </c>
      <c r="D42" s="111">
        <v>0</v>
      </c>
    </row>
    <row r="43" spans="1:4" x14ac:dyDescent="0.25">
      <c r="A43" s="110"/>
      <c r="B43" s="110" t="s">
        <v>171</v>
      </c>
      <c r="C43" s="112">
        <v>0</v>
      </c>
      <c r="D43" s="112">
        <v>0</v>
      </c>
    </row>
    <row r="44" spans="1:4" x14ac:dyDescent="0.25">
      <c r="A44" s="110"/>
      <c r="B44" s="110"/>
      <c r="C44" s="110"/>
      <c r="D44" s="110"/>
    </row>
    <row r="45" spans="1:4" x14ac:dyDescent="0.25">
      <c r="A45" s="110"/>
      <c r="B45" s="108" t="s">
        <v>813</v>
      </c>
      <c r="C45" s="5">
        <f>SUM(C46:C47)</f>
        <v>0</v>
      </c>
      <c r="D45" s="5">
        <f>SUM(D46:D47)</f>
        <v>0</v>
      </c>
    </row>
    <row r="46" spans="1:4" x14ac:dyDescent="0.25">
      <c r="A46" s="110"/>
      <c r="B46" s="110" t="s">
        <v>170</v>
      </c>
      <c r="C46" s="111">
        <v>0</v>
      </c>
      <c r="D46" s="111">
        <v>0</v>
      </c>
    </row>
    <row r="47" spans="1:4" x14ac:dyDescent="0.25">
      <c r="A47" s="110"/>
      <c r="B47" s="110" t="s">
        <v>171</v>
      </c>
      <c r="C47" s="112">
        <v>0</v>
      </c>
      <c r="D47" s="112">
        <v>0</v>
      </c>
    </row>
    <row r="48" spans="1:4" x14ac:dyDescent="0.25">
      <c r="A48" s="110"/>
      <c r="B48" s="110"/>
      <c r="C48" s="110"/>
      <c r="D48" s="110"/>
    </row>
    <row r="49" spans="1:4" x14ac:dyDescent="0.25">
      <c r="A49" s="110"/>
      <c r="B49" s="108" t="s">
        <v>814</v>
      </c>
      <c r="C49" s="5">
        <f>SUM(C50:C51)</f>
        <v>0</v>
      </c>
      <c r="D49" s="5">
        <f>SUM(D50:D51)</f>
        <v>0</v>
      </c>
    </row>
    <row r="50" spans="1:4" x14ac:dyDescent="0.25">
      <c r="A50" s="110"/>
      <c r="B50" s="110" t="s">
        <v>170</v>
      </c>
      <c r="C50" s="111">
        <v>0</v>
      </c>
      <c r="D50" s="111">
        <v>0</v>
      </c>
    </row>
    <row r="51" spans="1:4" x14ac:dyDescent="0.25">
      <c r="A51" s="110"/>
      <c r="B51" s="110" t="s">
        <v>171</v>
      </c>
      <c r="C51" s="112">
        <v>0</v>
      </c>
      <c r="D51" s="112">
        <v>0</v>
      </c>
    </row>
    <row r="52" spans="1:4" x14ac:dyDescent="0.25">
      <c r="A52" s="110"/>
      <c r="B52" s="110"/>
      <c r="C52" s="110"/>
      <c r="D52" s="110"/>
    </row>
    <row r="53" spans="1:4" x14ac:dyDescent="0.25">
      <c r="A53" s="110"/>
      <c r="B53" s="108" t="s">
        <v>815</v>
      </c>
      <c r="C53" s="5">
        <f>SUM(C54:C55)</f>
        <v>0</v>
      </c>
      <c r="D53" s="5">
        <f>SUM(D54:D55)</f>
        <v>0</v>
      </c>
    </row>
    <row r="54" spans="1:4" x14ac:dyDescent="0.25">
      <c r="A54" s="110"/>
      <c r="B54" s="110" t="s">
        <v>170</v>
      </c>
      <c r="C54" s="111">
        <v>0</v>
      </c>
      <c r="D54" s="111">
        <v>0</v>
      </c>
    </row>
    <row r="55" spans="1:4" x14ac:dyDescent="0.25">
      <c r="A55" s="110"/>
      <c r="B55" s="110" t="s">
        <v>171</v>
      </c>
      <c r="C55" s="112">
        <v>0</v>
      </c>
      <c r="D55" s="112">
        <v>0</v>
      </c>
    </row>
    <row r="56" spans="1:4" x14ac:dyDescent="0.25">
      <c r="A56" s="110"/>
      <c r="B56" s="110"/>
      <c r="C56" s="110"/>
      <c r="D56" s="110"/>
    </row>
    <row r="57" spans="1:4" x14ac:dyDescent="0.25">
      <c r="A57" s="108"/>
      <c r="B57" s="1" t="s">
        <v>203</v>
      </c>
      <c r="C57" s="5">
        <f>C59+C63+C67</f>
        <v>0</v>
      </c>
      <c r="D57" s="5">
        <f>D59+D63+D67</f>
        <v>0</v>
      </c>
    </row>
    <row r="58" spans="1:4" ht="7.5" customHeight="1" x14ac:dyDescent="0.25">
      <c r="A58" s="110"/>
      <c r="B58" s="110"/>
      <c r="C58" s="110"/>
      <c r="D58" s="110"/>
    </row>
    <row r="59" spans="1:4" x14ac:dyDescent="0.25">
      <c r="A59" s="110"/>
      <c r="B59" s="108" t="s">
        <v>424</v>
      </c>
      <c r="C59" s="5">
        <f>SUM(C60:C61)</f>
        <v>0</v>
      </c>
      <c r="D59" s="5">
        <f>SUM(D60:D61)</f>
        <v>0</v>
      </c>
    </row>
    <row r="60" spans="1:4" x14ac:dyDescent="0.25">
      <c r="A60" s="110"/>
      <c r="B60" s="110" t="s">
        <v>170</v>
      </c>
      <c r="C60" s="111">
        <v>0</v>
      </c>
      <c r="D60" s="111">
        <v>0</v>
      </c>
    </row>
    <row r="61" spans="1:4" x14ac:dyDescent="0.25">
      <c r="A61" s="110"/>
      <c r="B61" s="110" t="s">
        <v>171</v>
      </c>
      <c r="C61" s="112">
        <v>0</v>
      </c>
      <c r="D61" s="112">
        <v>0</v>
      </c>
    </row>
    <row r="62" spans="1:4" x14ac:dyDescent="0.25">
      <c r="A62" s="110"/>
      <c r="B62" s="110"/>
      <c r="C62" s="110"/>
      <c r="D62" s="110"/>
    </row>
    <row r="63" spans="1:4" x14ac:dyDescent="0.25">
      <c r="A63" s="110"/>
      <c r="B63" s="108" t="s">
        <v>425</v>
      </c>
      <c r="C63" s="5">
        <f>SUM(C64:C65)</f>
        <v>0</v>
      </c>
      <c r="D63" s="5">
        <f>SUM(D64:D65)</f>
        <v>0</v>
      </c>
    </row>
    <row r="64" spans="1:4" x14ac:dyDescent="0.25">
      <c r="A64" s="110"/>
      <c r="B64" s="110" t="s">
        <v>170</v>
      </c>
      <c r="C64" s="111">
        <v>0</v>
      </c>
      <c r="D64" s="111">
        <v>0</v>
      </c>
    </row>
    <row r="65" spans="1:4" x14ac:dyDescent="0.25">
      <c r="A65" s="110"/>
      <c r="B65" s="110" t="s">
        <v>171</v>
      </c>
      <c r="C65" s="112">
        <v>0</v>
      </c>
      <c r="D65" s="112">
        <v>0</v>
      </c>
    </row>
    <row r="66" spans="1:4" x14ac:dyDescent="0.25">
      <c r="A66" s="110"/>
      <c r="B66" s="110"/>
      <c r="C66" s="110"/>
      <c r="D66" s="110"/>
    </row>
    <row r="67" spans="1:4" x14ac:dyDescent="0.25">
      <c r="A67" s="110"/>
      <c r="B67" s="108" t="s">
        <v>426</v>
      </c>
      <c r="C67" s="5">
        <f>SUM(C68:C69)</f>
        <v>0</v>
      </c>
      <c r="D67" s="5">
        <f>SUM(D68:D69)</f>
        <v>0</v>
      </c>
    </row>
    <row r="68" spans="1:4" x14ac:dyDescent="0.25">
      <c r="A68" s="110"/>
      <c r="B68" s="110" t="s">
        <v>170</v>
      </c>
      <c r="C68" s="111">
        <v>0</v>
      </c>
      <c r="D68" s="111">
        <v>0</v>
      </c>
    </row>
    <row r="69" spans="1:4" x14ac:dyDescent="0.25">
      <c r="A69" s="110"/>
      <c r="B69" s="110" t="s">
        <v>171</v>
      </c>
      <c r="C69" s="112">
        <v>0</v>
      </c>
      <c r="D69" s="112">
        <v>0</v>
      </c>
    </row>
  </sheetData>
  <sheetProtection algorithmName="SHA-512" hashValue="0OO9AnaRPxNlS20Kro2IW66KBXoDf309TwF54sv4Oys0HBJIDsQfQUzTalsbLX17R59X6czX/oU431ZwtMj5aA==" saltValue="gSKQRonGzGtcehM649OMvA==" spinCount="100000" sheet="1" formatCells="0" formatColumns="0" formatRows="0" insertRows="0"/>
  <mergeCells count="3">
    <mergeCell ref="A1:D1"/>
    <mergeCell ref="A3:D3"/>
    <mergeCell ref="A4:D4"/>
  </mergeCells>
  <phoneticPr fontId="14" type="noConversion"/>
  <pageMargins left="0.70866141732283472" right="0.70866141732283472" top="0.74803149606299213" bottom="0.74803149606299213" header="0.31496062992125984" footer="0.31496062992125984"/>
  <pageSetup paperSize="9" orientation="portrait" r:id="rId1"/>
  <headerFooter>
    <oddFooter>&amp;C&amp;A&amp;R&amp;P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theme="8" tint="-0.499984740745262"/>
  </sheetPr>
  <dimension ref="A1:D52"/>
  <sheetViews>
    <sheetView workbookViewId="0">
      <pane ySplit="5" topLeftCell="A15" activePane="bottomLeft" state="frozen"/>
      <selection activeCell="A2" sqref="A2:B2"/>
      <selection pane="bottomLeft" activeCell="C39" sqref="C39"/>
    </sheetView>
  </sheetViews>
  <sheetFormatPr defaultRowHeight="15" x14ac:dyDescent="0.25"/>
  <cols>
    <col min="1" max="1" width="4.5703125" bestFit="1" customWidth="1"/>
    <col min="2" max="2" width="70.7109375" bestFit="1" customWidth="1"/>
    <col min="3" max="4" width="12.5703125" customWidth="1"/>
  </cols>
  <sheetData>
    <row r="1" spans="1:4" ht="15.75" x14ac:dyDescent="0.25">
      <c r="A1" s="276" t="str">
        <f>"CONGREGATION (GEMEENTE): "&amp;INSETTE!B3</f>
        <v>CONGREGATION (GEMEENTE): gemeente</v>
      </c>
      <c r="B1" s="276"/>
      <c r="C1" s="276"/>
      <c r="D1" s="276"/>
    </row>
    <row r="2" spans="1:4" ht="6" customHeight="1" x14ac:dyDescent="0.25"/>
    <row r="3" spans="1:4" x14ac:dyDescent="0.25">
      <c r="A3" s="294" t="s">
        <v>771</v>
      </c>
      <c r="B3" s="294"/>
      <c r="C3" s="294"/>
      <c r="D3" s="294"/>
    </row>
    <row r="4" spans="1:4" x14ac:dyDescent="0.25">
      <c r="A4" s="298" t="s">
        <v>745</v>
      </c>
      <c r="B4" s="298"/>
      <c r="C4" s="298"/>
      <c r="D4" s="298"/>
    </row>
    <row r="5" spans="1:4" x14ac:dyDescent="0.25">
      <c r="C5" s="1">
        <f>INSETTE!B24</f>
        <v>2026</v>
      </c>
      <c r="D5" s="1">
        <f>INSETTE!B22</f>
        <v>2025</v>
      </c>
    </row>
    <row r="6" spans="1:4" x14ac:dyDescent="0.25">
      <c r="A6" s="108"/>
      <c r="B6" s="1" t="s">
        <v>558</v>
      </c>
      <c r="C6" s="5">
        <f>SUM(C7:C22)</f>
        <v>0</v>
      </c>
      <c r="D6" s="5">
        <f>SUM(D7:D22)</f>
        <v>0</v>
      </c>
    </row>
    <row r="7" spans="1:4" x14ac:dyDescent="0.25">
      <c r="A7" s="110"/>
      <c r="B7" s="110" t="s">
        <v>211</v>
      </c>
      <c r="C7" s="111">
        <v>0</v>
      </c>
      <c r="D7" s="111">
        <v>0</v>
      </c>
    </row>
    <row r="8" spans="1:4" x14ac:dyDescent="0.25">
      <c r="A8" s="108"/>
      <c r="B8" s="110" t="s">
        <v>212</v>
      </c>
      <c r="C8" s="96">
        <v>0</v>
      </c>
      <c r="D8" s="96">
        <v>0</v>
      </c>
    </row>
    <row r="9" spans="1:4" x14ac:dyDescent="0.25">
      <c r="A9" s="108"/>
      <c r="B9" s="110" t="s">
        <v>213</v>
      </c>
      <c r="C9" s="96">
        <v>0</v>
      </c>
      <c r="D9" s="96">
        <v>0</v>
      </c>
    </row>
    <row r="10" spans="1:4" x14ac:dyDescent="0.25">
      <c r="A10" s="108"/>
      <c r="B10" s="110" t="s">
        <v>214</v>
      </c>
      <c r="C10" s="96">
        <v>0</v>
      </c>
      <c r="D10" s="96">
        <v>0</v>
      </c>
    </row>
    <row r="11" spans="1:4" x14ac:dyDescent="0.25">
      <c r="A11" s="108"/>
      <c r="B11" s="110" t="s">
        <v>215</v>
      </c>
      <c r="C11" s="96">
        <v>0</v>
      </c>
      <c r="D11" s="96">
        <v>0</v>
      </c>
    </row>
    <row r="12" spans="1:4" x14ac:dyDescent="0.25">
      <c r="A12" s="108"/>
      <c r="B12" s="110" t="s">
        <v>216</v>
      </c>
      <c r="C12" s="96">
        <v>0</v>
      </c>
      <c r="D12" s="96">
        <v>0</v>
      </c>
    </row>
    <row r="13" spans="1:4" x14ac:dyDescent="0.25">
      <c r="A13" s="108"/>
      <c r="B13" s="110" t="s">
        <v>217</v>
      </c>
      <c r="C13" s="96">
        <v>0</v>
      </c>
      <c r="D13" s="96">
        <v>0</v>
      </c>
    </row>
    <row r="14" spans="1:4" x14ac:dyDescent="0.25">
      <c r="A14" s="108"/>
      <c r="B14" s="110" t="s">
        <v>218</v>
      </c>
      <c r="C14" s="96">
        <v>0</v>
      </c>
      <c r="D14" s="96">
        <v>0</v>
      </c>
    </row>
    <row r="15" spans="1:4" x14ac:dyDescent="0.25">
      <c r="A15" s="108"/>
      <c r="B15" s="110" t="s">
        <v>219</v>
      </c>
      <c r="C15" s="96">
        <v>0</v>
      </c>
      <c r="D15" s="96">
        <v>0</v>
      </c>
    </row>
    <row r="16" spans="1:4" x14ac:dyDescent="0.25">
      <c r="A16" s="108"/>
      <c r="B16" s="110" t="s">
        <v>220</v>
      </c>
      <c r="C16" s="96">
        <v>0</v>
      </c>
      <c r="D16" s="96">
        <v>0</v>
      </c>
    </row>
    <row r="17" spans="1:4" x14ac:dyDescent="0.25">
      <c r="A17" s="110"/>
      <c r="B17" s="110" t="s">
        <v>221</v>
      </c>
      <c r="C17" s="96">
        <v>0</v>
      </c>
      <c r="D17" s="96">
        <v>0</v>
      </c>
    </row>
    <row r="18" spans="1:4" x14ac:dyDescent="0.25">
      <c r="A18" s="110"/>
      <c r="B18" s="110" t="s">
        <v>222</v>
      </c>
      <c r="C18" s="96">
        <v>0</v>
      </c>
      <c r="D18" s="96">
        <v>0</v>
      </c>
    </row>
    <row r="19" spans="1:4" x14ac:dyDescent="0.25">
      <c r="A19" s="110"/>
      <c r="B19" s="110" t="s">
        <v>223</v>
      </c>
      <c r="C19" s="96">
        <v>0</v>
      </c>
      <c r="D19" s="96">
        <v>0</v>
      </c>
    </row>
    <row r="20" spans="1:4" x14ac:dyDescent="0.25">
      <c r="A20" s="110"/>
      <c r="B20" s="110" t="s">
        <v>554</v>
      </c>
      <c r="C20" s="96">
        <v>0</v>
      </c>
      <c r="D20" s="96">
        <v>0</v>
      </c>
    </row>
    <row r="21" spans="1:4" x14ac:dyDescent="0.25">
      <c r="A21" s="110"/>
      <c r="B21" s="110" t="s">
        <v>224</v>
      </c>
      <c r="C21" s="96">
        <v>0</v>
      </c>
      <c r="D21" s="96">
        <v>0</v>
      </c>
    </row>
    <row r="22" spans="1:4" x14ac:dyDescent="0.25">
      <c r="A22" s="110"/>
      <c r="B22" s="110" t="s">
        <v>556</v>
      </c>
      <c r="C22" s="112">
        <v>0</v>
      </c>
      <c r="D22" s="112">
        <v>0</v>
      </c>
    </row>
    <row r="23" spans="1:4" x14ac:dyDescent="0.25">
      <c r="A23" s="110"/>
      <c r="B23" s="110"/>
      <c r="C23" s="110"/>
      <c r="D23" s="110"/>
    </row>
    <row r="24" spans="1:4" x14ac:dyDescent="0.25">
      <c r="A24" s="108"/>
      <c r="B24" s="1" t="s">
        <v>559</v>
      </c>
      <c r="C24" s="5">
        <f>SUM(C25:C36)</f>
        <v>0</v>
      </c>
      <c r="D24" s="5">
        <f>SUM(D25:D36)</f>
        <v>0</v>
      </c>
    </row>
    <row r="25" spans="1:4" x14ac:dyDescent="0.25">
      <c r="A25" s="110"/>
      <c r="B25" s="110" t="s">
        <v>225</v>
      </c>
      <c r="C25" s="111">
        <v>0</v>
      </c>
      <c r="D25" s="111">
        <v>0</v>
      </c>
    </row>
    <row r="26" spans="1:4" x14ac:dyDescent="0.25">
      <c r="A26" s="108"/>
      <c r="B26" s="110" t="s">
        <v>212</v>
      </c>
      <c r="C26" s="96">
        <v>0</v>
      </c>
      <c r="D26" s="96">
        <v>0</v>
      </c>
    </row>
    <row r="27" spans="1:4" x14ac:dyDescent="0.25">
      <c r="A27" s="108"/>
      <c r="B27" s="110" t="s">
        <v>213</v>
      </c>
      <c r="C27" s="96">
        <v>0</v>
      </c>
      <c r="D27" s="96">
        <v>0</v>
      </c>
    </row>
    <row r="28" spans="1:4" x14ac:dyDescent="0.25">
      <c r="A28" s="108"/>
      <c r="B28" s="110" t="s">
        <v>214</v>
      </c>
      <c r="C28" s="96">
        <v>0</v>
      </c>
      <c r="D28" s="96">
        <v>0</v>
      </c>
    </row>
    <row r="29" spans="1:4" x14ac:dyDescent="0.25">
      <c r="A29" s="108"/>
      <c r="B29" s="110" t="s">
        <v>215</v>
      </c>
      <c r="C29" s="96">
        <v>0</v>
      </c>
      <c r="D29" s="96">
        <v>0</v>
      </c>
    </row>
    <row r="30" spans="1:4" x14ac:dyDescent="0.25">
      <c r="A30" s="108"/>
      <c r="B30" s="110" t="s">
        <v>217</v>
      </c>
      <c r="C30" s="96">
        <v>0</v>
      </c>
      <c r="D30" s="96">
        <v>0</v>
      </c>
    </row>
    <row r="31" spans="1:4" x14ac:dyDescent="0.25">
      <c r="A31" s="108"/>
      <c r="B31" s="110" t="s">
        <v>220</v>
      </c>
      <c r="C31" s="96">
        <v>0</v>
      </c>
      <c r="D31" s="96">
        <v>0</v>
      </c>
    </row>
    <row r="32" spans="1:4" x14ac:dyDescent="0.25">
      <c r="A32" s="108"/>
      <c r="B32" s="110" t="s">
        <v>221</v>
      </c>
      <c r="C32" s="96">
        <v>0</v>
      </c>
      <c r="D32" s="96">
        <v>0</v>
      </c>
    </row>
    <row r="33" spans="1:4" x14ac:dyDescent="0.25">
      <c r="A33" s="108"/>
      <c r="B33" s="110" t="s">
        <v>222</v>
      </c>
      <c r="C33" s="96">
        <v>0</v>
      </c>
      <c r="D33" s="96">
        <v>0</v>
      </c>
    </row>
    <row r="34" spans="1:4" x14ac:dyDescent="0.25">
      <c r="A34" s="110"/>
      <c r="B34" s="110" t="s">
        <v>554</v>
      </c>
      <c r="C34" s="96">
        <v>0</v>
      </c>
      <c r="D34" s="96">
        <v>0</v>
      </c>
    </row>
    <row r="35" spans="1:4" x14ac:dyDescent="0.25">
      <c r="A35" s="110"/>
      <c r="B35" s="110" t="s">
        <v>223</v>
      </c>
      <c r="C35" s="96">
        <v>0</v>
      </c>
      <c r="D35" s="96">
        <v>0</v>
      </c>
    </row>
    <row r="36" spans="1:4" x14ac:dyDescent="0.25">
      <c r="A36" s="110"/>
      <c r="B36" s="110" t="s">
        <v>556</v>
      </c>
      <c r="C36" s="112">
        <v>0</v>
      </c>
      <c r="D36" s="112">
        <v>0</v>
      </c>
    </row>
    <row r="37" spans="1:4" x14ac:dyDescent="0.25">
      <c r="A37" s="110"/>
      <c r="B37" s="110"/>
      <c r="C37" s="110"/>
      <c r="D37" s="110"/>
    </row>
    <row r="38" spans="1:4" x14ac:dyDescent="0.25">
      <c r="A38" s="108"/>
      <c r="B38" s="1" t="s">
        <v>226</v>
      </c>
      <c r="C38" s="5">
        <f>SUM(C39:C42)</f>
        <v>0</v>
      </c>
      <c r="D38" s="5">
        <f>SUM(D39:D42)</f>
        <v>0</v>
      </c>
    </row>
    <row r="39" spans="1:4" x14ac:dyDescent="0.25">
      <c r="A39" s="110"/>
      <c r="B39" s="110" t="s">
        <v>227</v>
      </c>
      <c r="C39" s="111">
        <v>0</v>
      </c>
      <c r="D39" s="111">
        <v>0</v>
      </c>
    </row>
    <row r="40" spans="1:4" x14ac:dyDescent="0.25">
      <c r="A40" s="110"/>
      <c r="B40" s="110" t="s">
        <v>438</v>
      </c>
      <c r="C40" s="96">
        <v>0</v>
      </c>
      <c r="D40" s="96">
        <v>0</v>
      </c>
    </row>
    <row r="41" spans="1:4" x14ac:dyDescent="0.25">
      <c r="A41" s="110"/>
      <c r="B41" s="110" t="s">
        <v>228</v>
      </c>
      <c r="C41" s="96">
        <v>0</v>
      </c>
      <c r="D41" s="96">
        <v>0</v>
      </c>
    </row>
    <row r="42" spans="1:4" x14ac:dyDescent="0.25">
      <c r="A42" s="110"/>
      <c r="B42" s="110" t="s">
        <v>162</v>
      </c>
      <c r="C42" s="112">
        <v>0</v>
      </c>
      <c r="D42" s="112">
        <v>0</v>
      </c>
    </row>
    <row r="43" spans="1:4" x14ac:dyDescent="0.25">
      <c r="A43" s="110"/>
      <c r="B43" s="110"/>
      <c r="C43" s="110"/>
      <c r="D43" s="110"/>
    </row>
    <row r="44" spans="1:4" x14ac:dyDescent="0.25">
      <c r="A44" s="108"/>
      <c r="B44" s="1" t="s">
        <v>229</v>
      </c>
      <c r="C44" s="5">
        <f>SUM(C45:C47)</f>
        <v>0</v>
      </c>
      <c r="D44" s="5">
        <f>SUM(D45:D47)</f>
        <v>0</v>
      </c>
    </row>
    <row r="45" spans="1:4" x14ac:dyDescent="0.25">
      <c r="A45" s="110"/>
      <c r="B45" t="s">
        <v>191</v>
      </c>
      <c r="C45" s="111">
        <v>0</v>
      </c>
      <c r="D45" s="111">
        <v>0</v>
      </c>
    </row>
    <row r="46" spans="1:4" x14ac:dyDescent="0.25">
      <c r="A46" s="110"/>
      <c r="B46" t="s">
        <v>182</v>
      </c>
      <c r="C46" s="96">
        <v>0</v>
      </c>
      <c r="D46" s="96">
        <v>0</v>
      </c>
    </row>
    <row r="47" spans="1:4" x14ac:dyDescent="0.25">
      <c r="A47" s="110"/>
      <c r="B47" t="s">
        <v>162</v>
      </c>
      <c r="C47" s="112">
        <v>0</v>
      </c>
      <c r="D47" s="112">
        <v>0</v>
      </c>
    </row>
    <row r="48" spans="1:4" x14ac:dyDescent="0.25">
      <c r="A48" s="110"/>
      <c r="B48" s="110"/>
      <c r="C48" s="110"/>
      <c r="D48" s="110"/>
    </row>
    <row r="49" spans="1:4" x14ac:dyDescent="0.25">
      <c r="A49" s="108"/>
      <c r="B49" s="1" t="s">
        <v>230</v>
      </c>
      <c r="C49" s="5">
        <f>SUM(C50:C52)</f>
        <v>0</v>
      </c>
      <c r="D49" s="5">
        <f>SUM(D50:D52)</f>
        <v>0</v>
      </c>
    </row>
    <row r="50" spans="1:4" x14ac:dyDescent="0.25">
      <c r="A50" s="110"/>
      <c r="B50" t="s">
        <v>231</v>
      </c>
      <c r="C50" s="111">
        <v>0</v>
      </c>
      <c r="D50" s="111">
        <v>0</v>
      </c>
    </row>
    <row r="51" spans="1:4" x14ac:dyDescent="0.25">
      <c r="A51" s="110"/>
      <c r="B51" t="s">
        <v>232</v>
      </c>
      <c r="C51" s="96">
        <v>0</v>
      </c>
      <c r="D51" s="96">
        <v>0</v>
      </c>
    </row>
    <row r="52" spans="1:4" x14ac:dyDescent="0.25">
      <c r="A52" s="110"/>
      <c r="B52" s="110" t="s">
        <v>162</v>
      </c>
      <c r="C52" s="112">
        <v>0</v>
      </c>
      <c r="D52" s="112">
        <v>0</v>
      </c>
    </row>
  </sheetData>
  <sheetProtection algorithmName="SHA-512" hashValue="TohYD84QZBXwJ6OuKvuSPeas4C0iQZ50w7AeW45XoKHDq2/S0uIHY/rNVy8Tv53VMnTLFuM+OzSsVBe1tIGNfw==" saltValue="H7pTXJ7CpuYFg7xWc994DQ==" spinCount="100000" sheet="1" formatCells="0" formatColumns="0" formatRows="0" insertRows="0"/>
  <mergeCells count="3">
    <mergeCell ref="A1:D1"/>
    <mergeCell ref="A3:D3"/>
    <mergeCell ref="A4:D4"/>
  </mergeCells>
  <printOptions horizontalCentered="1"/>
  <pageMargins left="0.70866141732283472" right="0.70866141732283472" top="0.74803149606299213" bottom="0.74803149606299213" header="0.31496062992125984" footer="0.31496062992125984"/>
  <pageSetup paperSize="9" orientation="portrait" r:id="rId1"/>
  <headerFooter>
    <oddFooter>&amp;C&amp;A&amp;R&amp;P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theme="8" tint="-0.499984740745262"/>
    <pageSetUpPr fitToPage="1"/>
  </sheetPr>
  <dimension ref="A1:D42"/>
  <sheetViews>
    <sheetView workbookViewId="0">
      <pane ySplit="5" topLeftCell="A9" activePane="bottomLeft" state="frozen"/>
      <selection activeCell="A2" sqref="A2:B2"/>
      <selection pane="bottomLeft" activeCell="B31" sqref="B31"/>
    </sheetView>
  </sheetViews>
  <sheetFormatPr defaultRowHeight="15" x14ac:dyDescent="0.25"/>
  <cols>
    <col min="1" max="1" width="5.5703125" bestFit="1" customWidth="1"/>
    <col min="2" max="2" width="65.7109375" bestFit="1" customWidth="1"/>
    <col min="3" max="4" width="12.140625" customWidth="1"/>
  </cols>
  <sheetData>
    <row r="1" spans="1:4" ht="15.75" x14ac:dyDescent="0.25">
      <c r="A1" s="276" t="str">
        <f>"CONGREGATION (GEMEENTE): "&amp;INSETTE!B3</f>
        <v>CONGREGATION (GEMEENTE): gemeente</v>
      </c>
      <c r="B1" s="276"/>
      <c r="C1" s="276"/>
      <c r="D1" s="276"/>
    </row>
    <row r="2" spans="1:4" ht="6" customHeight="1" x14ac:dyDescent="0.25"/>
    <row r="3" spans="1:4" x14ac:dyDescent="0.25">
      <c r="A3" s="294" t="s">
        <v>772</v>
      </c>
      <c r="B3" s="294"/>
      <c r="C3" s="294"/>
      <c r="D3" s="294"/>
    </row>
    <row r="4" spans="1:4" x14ac:dyDescent="0.25">
      <c r="A4" s="298" t="s">
        <v>745</v>
      </c>
      <c r="B4" s="298"/>
      <c r="C4" s="298"/>
      <c r="D4" s="298"/>
    </row>
    <row r="5" spans="1:4" x14ac:dyDescent="0.25">
      <c r="C5" s="1">
        <f>INSETTE!B24</f>
        <v>2026</v>
      </c>
      <c r="D5" s="1">
        <f>INSETTE!B22</f>
        <v>2025</v>
      </c>
    </row>
    <row r="6" spans="1:4" x14ac:dyDescent="0.25">
      <c r="A6" s="108"/>
      <c r="B6" s="1" t="s">
        <v>235</v>
      </c>
      <c r="C6" s="5">
        <f>SUM(C7:C12)</f>
        <v>0</v>
      </c>
      <c r="D6" s="5">
        <f>SUM(D7:D12)</f>
        <v>0</v>
      </c>
    </row>
    <row r="7" spans="1:4" x14ac:dyDescent="0.25">
      <c r="A7" s="110"/>
      <c r="B7" s="110" t="s">
        <v>253</v>
      </c>
      <c r="C7" s="111">
        <v>0</v>
      </c>
      <c r="D7" s="111">
        <v>0</v>
      </c>
    </row>
    <row r="8" spans="1:4" x14ac:dyDescent="0.25">
      <c r="A8" s="110"/>
      <c r="B8" s="110" t="s">
        <v>429</v>
      </c>
      <c r="C8" s="96">
        <v>0</v>
      </c>
      <c r="D8" s="96">
        <v>0</v>
      </c>
    </row>
    <row r="9" spans="1:4" x14ac:dyDescent="0.25">
      <c r="A9" s="110"/>
      <c r="B9" s="110" t="s">
        <v>254</v>
      </c>
      <c r="C9" s="96">
        <v>0</v>
      </c>
      <c r="D9" s="96">
        <v>0</v>
      </c>
    </row>
    <row r="10" spans="1:4" x14ac:dyDescent="0.25">
      <c r="A10" s="110"/>
      <c r="B10" s="110" t="s">
        <v>428</v>
      </c>
      <c r="C10" s="96">
        <v>0</v>
      </c>
      <c r="D10" s="96">
        <v>0</v>
      </c>
    </row>
    <row r="11" spans="1:4" x14ac:dyDescent="0.25">
      <c r="A11" s="110"/>
      <c r="B11" s="110" t="s">
        <v>255</v>
      </c>
      <c r="C11" s="96">
        <v>0</v>
      </c>
      <c r="D11" s="96">
        <v>0</v>
      </c>
    </row>
    <row r="12" spans="1:4" x14ac:dyDescent="0.25">
      <c r="A12" s="110"/>
      <c r="B12" s="110" t="s">
        <v>236</v>
      </c>
      <c r="C12" s="112">
        <v>0</v>
      </c>
      <c r="D12" s="112">
        <v>0</v>
      </c>
    </row>
    <row r="13" spans="1:4" x14ac:dyDescent="0.25">
      <c r="A13" s="110"/>
      <c r="B13" s="110"/>
      <c r="C13" s="110"/>
      <c r="D13" s="110"/>
    </row>
    <row r="14" spans="1:4" x14ac:dyDescent="0.25">
      <c r="A14" s="108"/>
      <c r="B14" s="1" t="s">
        <v>244</v>
      </c>
      <c r="C14" s="5">
        <f>SUM(C15:C28)</f>
        <v>0</v>
      </c>
      <c r="D14" s="5">
        <f>SUM(D15:D28)</f>
        <v>0</v>
      </c>
    </row>
    <row r="15" spans="1:4" x14ac:dyDescent="0.25">
      <c r="A15" s="110"/>
      <c r="B15" s="110" t="s">
        <v>427</v>
      </c>
      <c r="C15" s="111">
        <v>0</v>
      </c>
      <c r="D15" s="111">
        <v>0</v>
      </c>
    </row>
    <row r="16" spans="1:4" x14ac:dyDescent="0.25">
      <c r="A16" s="110"/>
      <c r="B16" s="110" t="s">
        <v>393</v>
      </c>
      <c r="C16" s="96">
        <v>0</v>
      </c>
      <c r="D16" s="96">
        <v>0</v>
      </c>
    </row>
    <row r="17" spans="1:4" x14ac:dyDescent="0.25">
      <c r="A17" s="110"/>
      <c r="B17" s="110" t="s">
        <v>510</v>
      </c>
      <c r="C17" s="96">
        <v>0</v>
      </c>
      <c r="D17" s="96">
        <v>0</v>
      </c>
    </row>
    <row r="18" spans="1:4" x14ac:dyDescent="0.25">
      <c r="A18" s="110"/>
      <c r="B18" s="110" t="s">
        <v>550</v>
      </c>
      <c r="C18" s="96">
        <v>0</v>
      </c>
      <c r="D18" s="96">
        <v>0</v>
      </c>
    </row>
    <row r="19" spans="1:4" x14ac:dyDescent="0.25">
      <c r="A19" s="110"/>
      <c r="B19" s="110" t="s">
        <v>257</v>
      </c>
      <c r="C19" s="96">
        <v>0</v>
      </c>
      <c r="D19" s="96">
        <v>0</v>
      </c>
    </row>
    <row r="20" spans="1:4" x14ac:dyDescent="0.25">
      <c r="A20" s="110"/>
      <c r="B20" s="110" t="s">
        <v>561</v>
      </c>
      <c r="C20" s="96">
        <v>0</v>
      </c>
      <c r="D20" s="96">
        <v>0</v>
      </c>
    </row>
    <row r="21" spans="1:4" x14ac:dyDescent="0.25">
      <c r="A21" s="110"/>
      <c r="B21" s="110" t="s">
        <v>560</v>
      </c>
      <c r="C21" s="96">
        <v>0</v>
      </c>
      <c r="D21" s="96">
        <v>0</v>
      </c>
    </row>
    <row r="22" spans="1:4" x14ac:dyDescent="0.25">
      <c r="A22" s="110"/>
      <c r="B22" s="110" t="s">
        <v>249</v>
      </c>
      <c r="C22" s="96">
        <v>0</v>
      </c>
      <c r="D22" s="96">
        <v>0</v>
      </c>
    </row>
    <row r="23" spans="1:4" x14ac:dyDescent="0.25">
      <c r="A23" s="110"/>
      <c r="B23" s="110" t="s">
        <v>259</v>
      </c>
      <c r="C23" s="96">
        <v>0</v>
      </c>
      <c r="D23" s="96">
        <v>0</v>
      </c>
    </row>
    <row r="24" spans="1:4" x14ac:dyDescent="0.25">
      <c r="A24" s="110"/>
      <c r="B24" s="110" t="s">
        <v>590</v>
      </c>
      <c r="C24" s="96">
        <v>0</v>
      </c>
      <c r="D24" s="96">
        <v>0</v>
      </c>
    </row>
    <row r="25" spans="1:4" x14ac:dyDescent="0.25">
      <c r="A25" s="110"/>
      <c r="B25" s="110" t="s">
        <v>256</v>
      </c>
      <c r="C25" s="96">
        <v>0</v>
      </c>
      <c r="D25" s="96">
        <v>0</v>
      </c>
    </row>
    <row r="26" spans="1:4" x14ac:dyDescent="0.25">
      <c r="A26" s="110"/>
      <c r="B26" s="110" t="s">
        <v>589</v>
      </c>
      <c r="C26" s="96">
        <v>0</v>
      </c>
      <c r="D26" s="96">
        <v>0</v>
      </c>
    </row>
    <row r="27" spans="1:4" x14ac:dyDescent="0.25">
      <c r="A27" s="110"/>
      <c r="B27" s="110" t="s">
        <v>261</v>
      </c>
      <c r="C27" s="96">
        <v>0</v>
      </c>
      <c r="D27" s="96">
        <v>0</v>
      </c>
    </row>
    <row r="28" spans="1:4" x14ac:dyDescent="0.25">
      <c r="A28" s="110"/>
      <c r="B28" s="110" t="s">
        <v>260</v>
      </c>
      <c r="C28" s="112">
        <v>0</v>
      </c>
      <c r="D28" s="112">
        <v>0</v>
      </c>
    </row>
    <row r="29" spans="1:4" x14ac:dyDescent="0.25">
      <c r="A29" s="110"/>
      <c r="B29" s="110"/>
      <c r="C29" s="110"/>
      <c r="D29" s="110"/>
    </row>
    <row r="30" spans="1:4" x14ac:dyDescent="0.25">
      <c r="A30" s="108"/>
      <c r="B30" s="1" t="s">
        <v>238</v>
      </c>
      <c r="C30" s="5">
        <f>SUM(C31:C34)</f>
        <v>0</v>
      </c>
      <c r="D30" s="5">
        <f>SUM(D31:D34)</f>
        <v>0</v>
      </c>
    </row>
    <row r="31" spans="1:4" x14ac:dyDescent="0.25">
      <c r="A31" s="110"/>
      <c r="B31" s="110" t="s">
        <v>186</v>
      </c>
      <c r="C31" s="111">
        <v>0</v>
      </c>
      <c r="D31" s="111">
        <v>0</v>
      </c>
    </row>
    <row r="32" spans="1:4" x14ac:dyDescent="0.25">
      <c r="A32" s="110"/>
      <c r="B32" s="110" t="s">
        <v>245</v>
      </c>
      <c r="C32" s="96">
        <v>0</v>
      </c>
      <c r="D32" s="96">
        <v>0</v>
      </c>
    </row>
    <row r="33" spans="1:4" x14ac:dyDescent="0.25">
      <c r="A33" s="110"/>
      <c r="B33" s="110" t="s">
        <v>555</v>
      </c>
      <c r="C33" s="96">
        <v>0</v>
      </c>
      <c r="D33" s="96">
        <v>0</v>
      </c>
    </row>
    <row r="34" spans="1:4" x14ac:dyDescent="0.25">
      <c r="A34" s="110"/>
      <c r="B34" s="110" t="s">
        <v>251</v>
      </c>
      <c r="C34" s="112">
        <v>0</v>
      </c>
      <c r="D34" s="112">
        <v>0</v>
      </c>
    </row>
    <row r="35" spans="1:4" x14ac:dyDescent="0.25">
      <c r="A35" s="110"/>
      <c r="B35" s="110"/>
      <c r="C35" s="110"/>
      <c r="D35" s="110"/>
    </row>
    <row r="36" spans="1:4" x14ac:dyDescent="0.25">
      <c r="A36" s="108"/>
      <c r="B36" s="1" t="s">
        <v>239</v>
      </c>
      <c r="C36" s="5">
        <f>SUM(C37:C42)</f>
        <v>0</v>
      </c>
      <c r="D36" s="5">
        <f>SUM(D37:D42)</f>
        <v>0</v>
      </c>
    </row>
    <row r="37" spans="1:4" x14ac:dyDescent="0.25">
      <c r="A37" s="110"/>
      <c r="B37" s="110" t="s">
        <v>588</v>
      </c>
      <c r="C37" s="111">
        <v>0</v>
      </c>
      <c r="D37" s="111">
        <v>0</v>
      </c>
    </row>
    <row r="38" spans="1:4" x14ac:dyDescent="0.25">
      <c r="A38" s="110"/>
      <c r="B38" s="110" t="s">
        <v>250</v>
      </c>
      <c r="C38" s="96">
        <v>0</v>
      </c>
      <c r="D38" s="96">
        <v>0</v>
      </c>
    </row>
    <row r="39" spans="1:4" x14ac:dyDescent="0.25">
      <c r="A39" s="110"/>
      <c r="B39" s="110" t="s">
        <v>233</v>
      </c>
      <c r="C39" s="96">
        <v>0</v>
      </c>
      <c r="D39" s="96">
        <v>0</v>
      </c>
    </row>
    <row r="40" spans="1:4" x14ac:dyDescent="0.25">
      <c r="A40" s="110"/>
      <c r="B40" s="110" t="s">
        <v>248</v>
      </c>
      <c r="C40" s="96">
        <v>0</v>
      </c>
      <c r="D40" s="96">
        <v>0</v>
      </c>
    </row>
    <row r="41" spans="1:4" x14ac:dyDescent="0.25">
      <c r="A41" s="110"/>
      <c r="B41" s="110" t="s">
        <v>246</v>
      </c>
      <c r="C41" s="96">
        <v>0</v>
      </c>
      <c r="D41" s="96">
        <v>0</v>
      </c>
    </row>
    <row r="42" spans="1:4" x14ac:dyDescent="0.25">
      <c r="A42" s="110"/>
      <c r="B42" s="110" t="s">
        <v>247</v>
      </c>
      <c r="C42" s="112">
        <v>0</v>
      </c>
      <c r="D42" s="112">
        <v>0</v>
      </c>
    </row>
  </sheetData>
  <sheetProtection algorithmName="SHA-512" hashValue="q8QmpEuo5wkspQzOnrP3h3oaeyPhpS5W2Cr2ijmdeRSNjrPgF93qzpL20RLE+ibJnq7/imSILXZu5rxkcXcQjg==" saltValue="doHVjguyy+9i/d+R9g4d0w==" spinCount="100000" sheet="1" objects="1" scenarios="1" formatCells="0" formatColumns="0" formatRows="0" insertRows="0"/>
  <sortState xmlns:xlrd2="http://schemas.microsoft.com/office/spreadsheetml/2017/richdata2" ref="B15:D28">
    <sortCondition ref="B15:B28"/>
  </sortState>
  <mergeCells count="3">
    <mergeCell ref="A1:D1"/>
    <mergeCell ref="A3:D3"/>
    <mergeCell ref="A4:D4"/>
  </mergeCells>
  <printOptions horizontalCentered="1"/>
  <pageMargins left="0.70866141732283472" right="0.70866141732283472" top="0.74803149606299213" bottom="0.74803149606299213" header="0.31496062992125984" footer="0.31496062992125984"/>
  <pageSetup paperSize="9" scale="91" fitToHeight="0" orientation="portrait" r:id="rId1"/>
  <headerFoot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F51"/>
  <sheetViews>
    <sheetView view="pageBreakPreview" zoomScaleNormal="100" zoomScaleSheetLayoutView="100" workbookViewId="0">
      <selection activeCell="C22" sqref="C22:D22"/>
    </sheetView>
  </sheetViews>
  <sheetFormatPr defaultRowHeight="15" x14ac:dyDescent="0.25"/>
  <cols>
    <col min="1" max="2" width="4.7109375" customWidth="1"/>
    <col min="3" max="3" width="35.7109375" bestFit="1" customWidth="1"/>
    <col min="4" max="4" width="44.5703125" customWidth="1"/>
    <col min="5" max="6" width="4.7109375" customWidth="1"/>
  </cols>
  <sheetData>
    <row r="1" spans="1:6" x14ac:dyDescent="0.25">
      <c r="A1" s="31"/>
      <c r="B1" s="32"/>
      <c r="C1" s="32"/>
      <c r="D1" s="177"/>
      <c r="E1" s="178"/>
      <c r="F1" s="30"/>
    </row>
    <row r="2" spans="1:6" x14ac:dyDescent="0.25">
      <c r="A2" s="27"/>
      <c r="D2" s="158"/>
      <c r="E2" s="110"/>
      <c r="F2" s="26"/>
    </row>
    <row r="3" spans="1:6" x14ac:dyDescent="0.25">
      <c r="A3" s="27"/>
      <c r="D3" s="218" t="s">
        <v>121</v>
      </c>
      <c r="E3" s="110"/>
      <c r="F3" s="26"/>
    </row>
    <row r="4" spans="1:6" x14ac:dyDescent="0.25">
      <c r="A4" s="27"/>
      <c r="D4" s="219" t="s">
        <v>818</v>
      </c>
      <c r="E4" s="110"/>
      <c r="F4" s="26"/>
    </row>
    <row r="5" spans="1:6" x14ac:dyDescent="0.25">
      <c r="A5" s="27"/>
      <c r="D5" s="219" t="s">
        <v>819</v>
      </c>
      <c r="E5" s="110"/>
      <c r="F5" s="26"/>
    </row>
    <row r="6" spans="1:6" x14ac:dyDescent="0.25">
      <c r="A6" s="27"/>
      <c r="D6" s="110"/>
      <c r="E6" s="110"/>
      <c r="F6" s="26"/>
    </row>
    <row r="7" spans="1:6" x14ac:dyDescent="0.25">
      <c r="A7" s="27"/>
      <c r="D7" s="110"/>
      <c r="E7" s="110"/>
      <c r="F7" s="26"/>
    </row>
    <row r="8" spans="1:6" x14ac:dyDescent="0.25">
      <c r="A8" s="27"/>
      <c r="D8" s="110"/>
      <c r="E8" s="110"/>
      <c r="F8" s="26"/>
    </row>
    <row r="9" spans="1:6" x14ac:dyDescent="0.25">
      <c r="A9" s="27"/>
      <c r="D9" s="110"/>
      <c r="E9" s="110"/>
      <c r="F9" s="26"/>
    </row>
    <row r="10" spans="1:6" x14ac:dyDescent="0.25">
      <c r="A10" s="27"/>
      <c r="D10" s="110"/>
      <c r="E10" s="110"/>
      <c r="F10" s="26"/>
    </row>
    <row r="11" spans="1:6" x14ac:dyDescent="0.25">
      <c r="A11" s="27"/>
      <c r="D11" s="110"/>
      <c r="E11" s="110"/>
      <c r="F11" s="26"/>
    </row>
    <row r="12" spans="1:6" x14ac:dyDescent="0.25">
      <c r="A12" s="27"/>
      <c r="D12" s="110"/>
      <c r="E12" s="110"/>
      <c r="F12" s="26"/>
    </row>
    <row r="13" spans="1:6" ht="21" x14ac:dyDescent="0.35">
      <c r="A13" s="27"/>
      <c r="C13" s="269" t="s">
        <v>113</v>
      </c>
      <c r="D13" s="269"/>
      <c r="E13" s="35"/>
      <c r="F13" s="26"/>
    </row>
    <row r="14" spans="1:6" ht="21" x14ac:dyDescent="0.35">
      <c r="A14" s="27"/>
      <c r="C14" s="270" t="s">
        <v>288</v>
      </c>
      <c r="D14" s="270"/>
      <c r="E14" s="36"/>
      <c r="F14" s="26"/>
    </row>
    <row r="15" spans="1:6" x14ac:dyDescent="0.25">
      <c r="A15" s="27"/>
      <c r="C15" s="33"/>
      <c r="F15" s="26"/>
    </row>
    <row r="16" spans="1:6" ht="21" x14ac:dyDescent="0.35">
      <c r="A16" s="27"/>
      <c r="C16" s="269" t="s">
        <v>762</v>
      </c>
      <c r="D16" s="269"/>
      <c r="E16" s="35"/>
      <c r="F16" s="26"/>
    </row>
    <row r="17" spans="1:6" ht="21" x14ac:dyDescent="0.35">
      <c r="A17" s="27"/>
      <c r="C17" s="270" t="s">
        <v>763</v>
      </c>
      <c r="D17" s="270"/>
      <c r="E17" s="36"/>
      <c r="F17" s="26"/>
    </row>
    <row r="18" spans="1:6" x14ac:dyDescent="0.25">
      <c r="A18" s="27"/>
      <c r="F18" s="26"/>
    </row>
    <row r="19" spans="1:6" x14ac:dyDescent="0.25">
      <c r="A19" s="27"/>
      <c r="F19" s="26"/>
    </row>
    <row r="20" spans="1:6" ht="15.75" thickBot="1" x14ac:dyDescent="0.3">
      <c r="A20" s="27"/>
      <c r="C20" s="33"/>
      <c r="F20" s="26"/>
    </row>
    <row r="21" spans="1:6" x14ac:dyDescent="0.25">
      <c r="A21" s="27"/>
      <c r="B21" s="38"/>
      <c r="C21" s="271" t="str">
        <f>"PUBLIC BENEFIT ORGANISATION - REFERENCE NUMBER: "&amp;INSETTE!B8</f>
        <v>PUBLIC BENEFIT ORGANISATION - REFERENCE NUMBER: ???????!!!!!!!</v>
      </c>
      <c r="D21" s="271"/>
      <c r="E21" s="43"/>
      <c r="F21" s="26"/>
    </row>
    <row r="22" spans="1:6" ht="15.75" thickBot="1" x14ac:dyDescent="0.3">
      <c r="A22" s="27"/>
      <c r="B22" s="51"/>
      <c r="C22" s="264" t="str">
        <f>"OPENBARE WELDAADSORGANISASIE - VERWYSINGSNOMMER: "&amp;INSETTE!B8</f>
        <v>OPENBARE WELDAADSORGANISASIE - VERWYSINGSNOMMER: ???????!!!!!!!</v>
      </c>
      <c r="D22" s="264"/>
      <c r="E22" s="58"/>
      <c r="F22" s="26"/>
    </row>
    <row r="23" spans="1:6" x14ac:dyDescent="0.25">
      <c r="A23" s="27"/>
      <c r="B23" s="40"/>
      <c r="C23" s="45"/>
      <c r="D23" s="37"/>
      <c r="E23" s="41"/>
      <c r="F23" s="26"/>
    </row>
    <row r="24" spans="1:6" ht="23.25" x14ac:dyDescent="0.35">
      <c r="A24" s="27"/>
      <c r="B24" s="40"/>
      <c r="C24" s="265" t="str">
        <f>"CONGREGATION: "&amp;INSETTE!B3</f>
        <v>CONGREGATION: gemeente</v>
      </c>
      <c r="D24" s="265"/>
      <c r="E24" s="46"/>
      <c r="F24" s="26"/>
    </row>
    <row r="25" spans="1:6" ht="23.25" x14ac:dyDescent="0.35">
      <c r="A25" s="27"/>
      <c r="B25" s="40"/>
      <c r="C25" s="266" t="str">
        <f>"GEMEENTE: "&amp;INSETTE!B3</f>
        <v>GEMEENTE: gemeente</v>
      </c>
      <c r="D25" s="266"/>
      <c r="E25" s="47"/>
      <c r="F25" s="26"/>
    </row>
    <row r="26" spans="1:6" x14ac:dyDescent="0.25">
      <c r="A26" s="27"/>
      <c r="B26" s="40"/>
      <c r="C26" s="45"/>
      <c r="D26" s="37"/>
      <c r="E26" s="41"/>
      <c r="F26" s="26"/>
    </row>
    <row r="27" spans="1:6" ht="18.75" x14ac:dyDescent="0.3">
      <c r="A27" s="27"/>
      <c r="B27" s="40"/>
      <c r="C27" s="267" t="str">
        <f>"PRESBYTERY: "&amp;INSETTE!B6</f>
        <v>PRESBYTERY: ??</v>
      </c>
      <c r="D27" s="267"/>
      <c r="E27" s="48"/>
      <c r="F27" s="26"/>
    </row>
    <row r="28" spans="1:6" ht="18.75" x14ac:dyDescent="0.3">
      <c r="A28" s="27"/>
      <c r="B28" s="40"/>
      <c r="C28" s="268" t="str">
        <f>"RING: "&amp;INSETTE!B6</f>
        <v>RING: ??</v>
      </c>
      <c r="D28" s="268"/>
      <c r="E28" s="49"/>
      <c r="F28" s="26"/>
    </row>
    <row r="29" spans="1:6" x14ac:dyDescent="0.25">
      <c r="A29" s="27"/>
      <c r="B29" s="40"/>
      <c r="C29" s="45"/>
      <c r="D29" s="37"/>
      <c r="E29" s="41"/>
      <c r="F29" s="26"/>
    </row>
    <row r="30" spans="1:6" ht="21" x14ac:dyDescent="0.35">
      <c r="A30" s="27"/>
      <c r="B30" s="40"/>
      <c r="C30" s="262" t="str">
        <f>"FINANCIAL STATEMENTS AS AT "&amp;INSETTE!B17</f>
        <v>FINANCIAL STATEMENTS AS AT 28 FEBRUARY 2026</v>
      </c>
      <c r="D30" s="262"/>
      <c r="E30" s="50"/>
      <c r="F30" s="26"/>
    </row>
    <row r="31" spans="1:6" ht="21" x14ac:dyDescent="0.35">
      <c r="A31" s="27"/>
      <c r="B31" s="40"/>
      <c r="C31" s="263" t="str">
        <f>"FINANSIËLE STATE SOOS OP "&amp;INSETTE!B16</f>
        <v>FINANSIËLE STATE SOOS OP 28 FEBRUARIE 2026</v>
      </c>
      <c r="D31" s="263"/>
      <c r="E31" s="44"/>
      <c r="F31" s="26"/>
    </row>
    <row r="32" spans="1:6" ht="15.75" thickBot="1" x14ac:dyDescent="0.3">
      <c r="A32" s="27"/>
      <c r="B32" s="51"/>
      <c r="C32" s="52"/>
      <c r="D32" s="52"/>
      <c r="E32" s="53"/>
      <c r="F32" s="26"/>
    </row>
    <row r="33" spans="1:6" x14ac:dyDescent="0.25">
      <c r="A33" s="27"/>
      <c r="F33" s="26"/>
    </row>
    <row r="34" spans="1:6" ht="15.75" thickBot="1" x14ac:dyDescent="0.3">
      <c r="A34" s="27"/>
      <c r="F34" s="26"/>
    </row>
    <row r="35" spans="1:6" x14ac:dyDescent="0.25">
      <c r="A35" s="27"/>
      <c r="B35" s="55" t="s">
        <v>116</v>
      </c>
      <c r="C35" s="54"/>
      <c r="D35" s="54"/>
      <c r="E35" s="39"/>
      <c r="F35" s="26"/>
    </row>
    <row r="36" spans="1:6" x14ac:dyDescent="0.25">
      <c r="A36" s="27"/>
      <c r="B36" s="56" t="s">
        <v>117</v>
      </c>
      <c r="C36" s="57"/>
      <c r="D36" s="57"/>
      <c r="E36" s="42"/>
      <c r="F36" s="26"/>
    </row>
    <row r="37" spans="1:6" x14ac:dyDescent="0.25">
      <c r="A37" s="27"/>
      <c r="B37" s="27"/>
      <c r="C37" s="1"/>
      <c r="E37" s="26"/>
      <c r="F37" s="26"/>
    </row>
    <row r="38" spans="1:6" ht="15.75" thickBot="1" x14ac:dyDescent="0.3">
      <c r="A38" s="27"/>
      <c r="B38" s="27"/>
      <c r="C38" s="1" t="s">
        <v>118</v>
      </c>
      <c r="D38" s="141"/>
      <c r="E38" s="26"/>
      <c r="F38" s="26"/>
    </row>
    <row r="39" spans="1:6" x14ac:dyDescent="0.25">
      <c r="A39" s="27"/>
      <c r="B39" s="27"/>
      <c r="E39" s="26"/>
      <c r="F39" s="26"/>
    </row>
    <row r="40" spans="1:6" ht="15.75" thickBot="1" x14ac:dyDescent="0.3">
      <c r="A40" s="27"/>
      <c r="B40" s="27"/>
      <c r="C40" s="1" t="s">
        <v>119</v>
      </c>
      <c r="D40" s="141"/>
      <c r="E40" s="26"/>
      <c r="F40" s="26"/>
    </row>
    <row r="41" spans="1:6" x14ac:dyDescent="0.25">
      <c r="A41" s="27"/>
      <c r="B41" s="27"/>
      <c r="D41" s="110"/>
      <c r="E41" s="26"/>
      <c r="F41" s="26"/>
    </row>
    <row r="42" spans="1:6" ht="15.75" thickBot="1" x14ac:dyDescent="0.3">
      <c r="A42" s="27"/>
      <c r="B42" s="27"/>
      <c r="D42" s="141"/>
      <c r="E42" s="26"/>
      <c r="F42" s="26"/>
    </row>
    <row r="43" spans="1:6" x14ac:dyDescent="0.25">
      <c r="A43" s="27"/>
      <c r="B43" s="27"/>
      <c r="D43" s="110"/>
      <c r="E43" s="26"/>
      <c r="F43" s="26"/>
    </row>
    <row r="44" spans="1:6" ht="15.75" thickBot="1" x14ac:dyDescent="0.3">
      <c r="A44" s="27"/>
      <c r="B44" s="27"/>
      <c r="D44" s="141"/>
      <c r="E44" s="26"/>
      <c r="F44" s="26"/>
    </row>
    <row r="45" spans="1:6" x14ac:dyDescent="0.25">
      <c r="A45" s="27"/>
      <c r="B45" s="27"/>
      <c r="D45" s="110"/>
      <c r="E45" s="26"/>
      <c r="F45" s="26"/>
    </row>
    <row r="46" spans="1:6" ht="15.75" thickBot="1" x14ac:dyDescent="0.3">
      <c r="A46" s="27"/>
      <c r="B46" s="27"/>
      <c r="C46" s="1" t="s">
        <v>766</v>
      </c>
      <c r="D46" s="141"/>
      <c r="E46" s="26"/>
      <c r="F46" s="26"/>
    </row>
    <row r="47" spans="1:6" x14ac:dyDescent="0.25">
      <c r="A47" s="27"/>
      <c r="B47" s="27"/>
      <c r="D47" s="110"/>
      <c r="E47" s="26"/>
      <c r="F47" s="26"/>
    </row>
    <row r="48" spans="1:6" ht="15.75" thickBot="1" x14ac:dyDescent="0.3">
      <c r="A48" s="27"/>
      <c r="B48" s="27"/>
      <c r="C48" s="1" t="s">
        <v>120</v>
      </c>
      <c r="D48" s="141"/>
      <c r="E48" s="26"/>
      <c r="F48" s="26"/>
    </row>
    <row r="49" spans="1:6" ht="15.75" thickBot="1" x14ac:dyDescent="0.3">
      <c r="A49" s="27"/>
      <c r="B49" s="28"/>
      <c r="C49" s="34"/>
      <c r="D49" s="34"/>
      <c r="E49" s="29"/>
      <c r="F49" s="26"/>
    </row>
    <row r="50" spans="1:6" x14ac:dyDescent="0.25">
      <c r="A50" s="27"/>
      <c r="F50" s="26"/>
    </row>
    <row r="51" spans="1:6" ht="15.75" thickBot="1" x14ac:dyDescent="0.3">
      <c r="A51" s="28"/>
      <c r="B51" s="34"/>
      <c r="C51" s="34"/>
      <c r="D51" s="34"/>
      <c r="E51" s="34"/>
      <c r="F51" s="29"/>
    </row>
  </sheetData>
  <sheetProtection algorithmName="SHA-512" hashValue="jTHuVNqWuqMb+9c8AzUTzRA+2usyOrwxVSxat7GVJAVAjIOO8090z0x/G70wF/qN4VAWhG/xdtT2pbC/WDxImA==" saltValue="Ln8rXKMLJjl3hsZj5w3arQ==" spinCount="100000" sheet="1" formatCells="0" insertHyperlinks="0" autoFilter="0"/>
  <mergeCells count="12">
    <mergeCell ref="C13:D13"/>
    <mergeCell ref="C14:D14"/>
    <mergeCell ref="C16:D16"/>
    <mergeCell ref="C17:D17"/>
    <mergeCell ref="C21:D21"/>
    <mergeCell ref="C30:D30"/>
    <mergeCell ref="C31:D31"/>
    <mergeCell ref="C22:D22"/>
    <mergeCell ref="C24:D24"/>
    <mergeCell ref="C25:D25"/>
    <mergeCell ref="C27:D27"/>
    <mergeCell ref="C28:D28"/>
  </mergeCells>
  <printOptions horizontalCentered="1" verticalCentered="1"/>
  <pageMargins left="0.70866141732283472" right="0.70866141732283472" top="0.35433070866141736" bottom="0.35433070866141736" header="0.31496062992125984" footer="0.31496062992125984"/>
  <pageSetup paperSize="9" scale="87"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theme="8" tint="-0.499984740745262"/>
    <pageSetUpPr fitToPage="1"/>
  </sheetPr>
  <dimension ref="A1:D46"/>
  <sheetViews>
    <sheetView workbookViewId="0">
      <pane ySplit="5" topLeftCell="A6" activePane="bottomLeft" state="frozen"/>
      <selection activeCell="A2" sqref="A2:B2"/>
      <selection pane="bottomLeft" activeCell="D30" sqref="D30"/>
    </sheetView>
  </sheetViews>
  <sheetFormatPr defaultRowHeight="15" x14ac:dyDescent="0.25"/>
  <cols>
    <col min="1" max="1" width="5.5703125" bestFit="1" customWidth="1"/>
    <col min="2" max="2" width="63.42578125" customWidth="1"/>
    <col min="3" max="4" width="12.85546875" customWidth="1"/>
  </cols>
  <sheetData>
    <row r="1" spans="1:4" ht="15.75" x14ac:dyDescent="0.25">
      <c r="A1" s="276" t="str">
        <f>"CONGREGATION (GEMEENTE): "&amp;INSETTE!B3</f>
        <v>CONGREGATION (GEMEENTE): gemeente</v>
      </c>
      <c r="B1" s="276"/>
      <c r="C1" s="276"/>
      <c r="D1" s="276"/>
    </row>
    <row r="2" spans="1:4" ht="6" customHeight="1" x14ac:dyDescent="0.25"/>
    <row r="3" spans="1:4" x14ac:dyDescent="0.25">
      <c r="A3" s="294" t="s">
        <v>773</v>
      </c>
      <c r="B3" s="294"/>
      <c r="C3" s="294"/>
      <c r="D3" s="294"/>
    </row>
    <row r="4" spans="1:4" x14ac:dyDescent="0.25">
      <c r="A4" s="298" t="s">
        <v>745</v>
      </c>
      <c r="B4" s="298"/>
      <c r="C4" s="298"/>
      <c r="D4" s="298"/>
    </row>
    <row r="5" spans="1:4" x14ac:dyDescent="0.25">
      <c r="C5" s="1">
        <f>INSETTE!B24</f>
        <v>2026</v>
      </c>
      <c r="D5" s="1">
        <f>INSETTE!B22</f>
        <v>2025</v>
      </c>
    </row>
    <row r="6" spans="1:4" x14ac:dyDescent="0.25">
      <c r="A6" s="108"/>
      <c r="B6" s="1" t="s">
        <v>240</v>
      </c>
      <c r="C6" s="5">
        <f>SUM(C7:C18)</f>
        <v>0</v>
      </c>
      <c r="D6" s="5">
        <f>SUM(D7:D18)</f>
        <v>0</v>
      </c>
    </row>
    <row r="7" spans="1:4" x14ac:dyDescent="0.25">
      <c r="A7" s="110"/>
      <c r="B7" s="110" t="s">
        <v>408</v>
      </c>
      <c r="C7" s="111">
        <v>0</v>
      </c>
      <c r="D7" s="111">
        <v>0</v>
      </c>
    </row>
    <row r="8" spans="1:4" x14ac:dyDescent="0.25">
      <c r="A8" s="110"/>
      <c r="B8" s="110" t="s">
        <v>252</v>
      </c>
      <c r="C8" s="96">
        <v>0</v>
      </c>
      <c r="D8" s="96">
        <v>0</v>
      </c>
    </row>
    <row r="9" spans="1:4" x14ac:dyDescent="0.25">
      <c r="A9" s="110"/>
      <c r="B9" s="110" t="s">
        <v>407</v>
      </c>
      <c r="C9" s="96">
        <v>0</v>
      </c>
      <c r="D9" s="96">
        <v>0</v>
      </c>
    </row>
    <row r="10" spans="1:4" x14ac:dyDescent="0.25">
      <c r="A10" s="110"/>
      <c r="B10" s="110" t="s">
        <v>406</v>
      </c>
      <c r="C10" s="96">
        <v>0</v>
      </c>
      <c r="D10" s="96">
        <v>0</v>
      </c>
    </row>
    <row r="11" spans="1:4" x14ac:dyDescent="0.25">
      <c r="A11" s="110"/>
      <c r="B11" s="110" t="s">
        <v>553</v>
      </c>
      <c r="C11" s="96">
        <v>0</v>
      </c>
      <c r="D11" s="96">
        <v>0</v>
      </c>
    </row>
    <row r="12" spans="1:4" x14ac:dyDescent="0.25">
      <c r="A12" s="110"/>
      <c r="B12" s="110" t="s">
        <v>551</v>
      </c>
      <c r="C12" s="96">
        <v>0</v>
      </c>
      <c r="D12" s="96">
        <v>0</v>
      </c>
    </row>
    <row r="13" spans="1:4" x14ac:dyDescent="0.25">
      <c r="A13" s="110"/>
      <c r="B13" s="110" t="s">
        <v>552</v>
      </c>
      <c r="C13" s="96">
        <v>0</v>
      </c>
      <c r="D13" s="96">
        <v>0</v>
      </c>
    </row>
    <row r="14" spans="1:4" x14ac:dyDescent="0.25">
      <c r="A14" s="110"/>
      <c r="B14" s="110" t="s">
        <v>234</v>
      </c>
      <c r="C14" s="96">
        <v>0</v>
      </c>
      <c r="D14" s="96">
        <v>0</v>
      </c>
    </row>
    <row r="15" spans="1:4" x14ac:dyDescent="0.25">
      <c r="A15" s="110"/>
      <c r="B15" s="110" t="s">
        <v>310</v>
      </c>
      <c r="C15" s="96">
        <v>0</v>
      </c>
      <c r="D15" s="96">
        <v>0</v>
      </c>
    </row>
    <row r="16" spans="1:4" x14ac:dyDescent="0.25">
      <c r="A16" s="110"/>
      <c r="B16" s="110" t="s">
        <v>404</v>
      </c>
      <c r="C16" s="96">
        <v>0</v>
      </c>
      <c r="D16" s="96">
        <v>0</v>
      </c>
    </row>
    <row r="17" spans="1:4" x14ac:dyDescent="0.25">
      <c r="A17" s="110"/>
      <c r="B17" s="110" t="s">
        <v>405</v>
      </c>
      <c r="C17" s="96">
        <v>0</v>
      </c>
      <c r="D17" s="96">
        <v>0</v>
      </c>
    </row>
    <row r="18" spans="1:4" x14ac:dyDescent="0.25">
      <c r="A18" s="110"/>
      <c r="B18" s="110" t="s">
        <v>258</v>
      </c>
      <c r="C18" s="112">
        <v>0</v>
      </c>
      <c r="D18" s="112">
        <v>0</v>
      </c>
    </row>
    <row r="19" spans="1:4" x14ac:dyDescent="0.25">
      <c r="A19" s="110"/>
      <c r="B19" s="110"/>
      <c r="C19" s="110"/>
      <c r="D19" s="110"/>
    </row>
    <row r="20" spans="1:4" x14ac:dyDescent="0.25">
      <c r="A20" s="108"/>
      <c r="B20" s="1" t="s">
        <v>266</v>
      </c>
      <c r="C20" s="5">
        <f>SUM(C21:C24)</f>
        <v>0</v>
      </c>
      <c r="D20" s="5">
        <f>SUM(D21:D24)</f>
        <v>0</v>
      </c>
    </row>
    <row r="21" spans="1:4" x14ac:dyDescent="0.25">
      <c r="A21" s="110"/>
      <c r="B21" s="110" t="s">
        <v>400</v>
      </c>
      <c r="C21" s="111">
        <v>0</v>
      </c>
      <c r="D21" s="111">
        <v>0</v>
      </c>
    </row>
    <row r="22" spans="1:4" x14ac:dyDescent="0.25">
      <c r="A22" s="108"/>
      <c r="B22" s="110" t="s">
        <v>401</v>
      </c>
      <c r="C22" s="96">
        <v>0</v>
      </c>
      <c r="D22" s="96">
        <v>0</v>
      </c>
    </row>
    <row r="23" spans="1:4" x14ac:dyDescent="0.25">
      <c r="A23" s="110"/>
      <c r="B23" s="110" t="s">
        <v>402</v>
      </c>
      <c r="C23" s="96">
        <v>0</v>
      </c>
      <c r="D23" s="96">
        <v>0</v>
      </c>
    </row>
    <row r="24" spans="1:4" x14ac:dyDescent="0.25">
      <c r="A24" s="110"/>
      <c r="B24" s="110" t="s">
        <v>403</v>
      </c>
      <c r="C24" s="112">
        <v>0</v>
      </c>
      <c r="D24" s="112">
        <v>0</v>
      </c>
    </row>
    <row r="25" spans="1:4" x14ac:dyDescent="0.25">
      <c r="A25" s="110"/>
      <c r="B25" s="110"/>
      <c r="C25" s="110"/>
      <c r="D25" s="110"/>
    </row>
    <row r="26" spans="1:4" x14ac:dyDescent="0.25">
      <c r="A26" s="108"/>
      <c r="B26" s="1" t="s">
        <v>267</v>
      </c>
      <c r="C26" s="5">
        <f>SUM(C27:C30)</f>
        <v>0</v>
      </c>
      <c r="D26" s="5">
        <f>SUM(D27:D30)</f>
        <v>0</v>
      </c>
    </row>
    <row r="27" spans="1:4" x14ac:dyDescent="0.25">
      <c r="A27" s="110"/>
      <c r="B27" s="110" t="s">
        <v>396</v>
      </c>
      <c r="C27" s="111">
        <v>0</v>
      </c>
      <c r="D27" s="111">
        <v>0</v>
      </c>
    </row>
    <row r="28" spans="1:4" x14ac:dyDescent="0.25">
      <c r="A28" s="108"/>
      <c r="B28" s="110" t="s">
        <v>397</v>
      </c>
      <c r="C28" s="96">
        <v>0</v>
      </c>
      <c r="D28" s="96">
        <v>0</v>
      </c>
    </row>
    <row r="29" spans="1:4" x14ac:dyDescent="0.25">
      <c r="A29" s="110"/>
      <c r="B29" s="110" t="s">
        <v>398</v>
      </c>
      <c r="C29" s="96">
        <v>0</v>
      </c>
      <c r="D29" s="96">
        <v>0</v>
      </c>
    </row>
    <row r="30" spans="1:4" x14ac:dyDescent="0.25">
      <c r="A30" s="110"/>
      <c r="B30" s="110" t="s">
        <v>399</v>
      </c>
      <c r="C30" s="112">
        <v>0</v>
      </c>
      <c r="D30" s="112">
        <v>0</v>
      </c>
    </row>
    <row r="31" spans="1:4" x14ac:dyDescent="0.25">
      <c r="A31" s="110"/>
      <c r="B31" s="110"/>
      <c r="C31" s="110"/>
      <c r="D31" s="110"/>
    </row>
    <row r="32" spans="1:4" x14ac:dyDescent="0.25">
      <c r="A32" s="108"/>
      <c r="B32" s="1" t="s">
        <v>268</v>
      </c>
      <c r="C32" s="5">
        <f>SUM(C33:C34)</f>
        <v>0</v>
      </c>
      <c r="D32" s="5">
        <f>SUM(D33:D34)</f>
        <v>0</v>
      </c>
    </row>
    <row r="33" spans="1:4" x14ac:dyDescent="0.25">
      <c r="A33" s="110"/>
      <c r="B33" s="110" t="s">
        <v>394</v>
      </c>
      <c r="C33" s="111">
        <v>0</v>
      </c>
      <c r="D33" s="111">
        <v>0</v>
      </c>
    </row>
    <row r="34" spans="1:4" x14ac:dyDescent="0.25">
      <c r="A34" s="110"/>
      <c r="B34" s="110" t="s">
        <v>395</v>
      </c>
      <c r="C34" s="112">
        <v>0</v>
      </c>
      <c r="D34" s="112">
        <v>0</v>
      </c>
    </row>
    <row r="35" spans="1:4" x14ac:dyDescent="0.25">
      <c r="A35" s="110"/>
      <c r="B35" s="110"/>
      <c r="C35" s="110"/>
      <c r="D35" s="110"/>
    </row>
    <row r="36" spans="1:4" x14ac:dyDescent="0.25">
      <c r="A36" s="108"/>
      <c r="B36" s="1" t="s">
        <v>409</v>
      </c>
      <c r="C36" s="5">
        <f>SUM(C37:C38)</f>
        <v>0</v>
      </c>
      <c r="D36" s="5">
        <f>SUM(D37:D38)</f>
        <v>0</v>
      </c>
    </row>
    <row r="37" spans="1:4" x14ac:dyDescent="0.25">
      <c r="A37" s="110"/>
      <c r="B37" s="110" t="s">
        <v>410</v>
      </c>
      <c r="C37" s="111">
        <v>0</v>
      </c>
      <c r="D37" s="111">
        <v>0</v>
      </c>
    </row>
    <row r="38" spans="1:4" x14ac:dyDescent="0.25">
      <c r="A38" s="110"/>
      <c r="B38" s="110" t="s">
        <v>411</v>
      </c>
      <c r="C38" s="112">
        <v>0</v>
      </c>
      <c r="D38" s="112">
        <v>0</v>
      </c>
    </row>
    <row r="39" spans="1:4" x14ac:dyDescent="0.25">
      <c r="A39" s="110"/>
      <c r="B39" s="110"/>
      <c r="C39" s="110"/>
      <c r="D39" s="110"/>
    </row>
    <row r="40" spans="1:4" x14ac:dyDescent="0.25">
      <c r="A40" s="108"/>
      <c r="B40" s="1" t="s">
        <v>269</v>
      </c>
      <c r="C40" s="5">
        <f>SUM(C41:C42)</f>
        <v>0</v>
      </c>
      <c r="D40" s="5">
        <f>SUM(D41:D42)</f>
        <v>0</v>
      </c>
    </row>
    <row r="41" spans="1:4" x14ac:dyDescent="0.25">
      <c r="A41" s="110"/>
      <c r="B41" s="110" t="s">
        <v>270</v>
      </c>
      <c r="C41" s="111">
        <v>0</v>
      </c>
      <c r="D41" s="111">
        <v>0</v>
      </c>
    </row>
    <row r="42" spans="1:4" x14ac:dyDescent="0.25">
      <c r="A42" s="110"/>
      <c r="B42" s="110" t="s">
        <v>273</v>
      </c>
      <c r="C42" s="112">
        <v>0</v>
      </c>
      <c r="D42" s="112">
        <v>0</v>
      </c>
    </row>
    <row r="43" spans="1:4" x14ac:dyDescent="0.25">
      <c r="A43" s="110"/>
      <c r="B43" s="110"/>
      <c r="C43" s="110"/>
      <c r="D43" s="110"/>
    </row>
    <row r="44" spans="1:4" x14ac:dyDescent="0.25">
      <c r="A44" s="108"/>
      <c r="B44" s="1" t="s">
        <v>281</v>
      </c>
      <c r="C44" s="5">
        <f>SUM(C45:C46)</f>
        <v>0</v>
      </c>
      <c r="D44" s="5">
        <f>SUM(D45:D46)</f>
        <v>0</v>
      </c>
    </row>
    <row r="45" spans="1:4" x14ac:dyDescent="0.25">
      <c r="A45" s="110"/>
      <c r="B45" s="110" t="s">
        <v>271</v>
      </c>
      <c r="C45" s="111">
        <v>0</v>
      </c>
      <c r="D45" s="111">
        <v>0</v>
      </c>
    </row>
    <row r="46" spans="1:4" x14ac:dyDescent="0.25">
      <c r="A46" s="110"/>
      <c r="B46" s="110" t="s">
        <v>272</v>
      </c>
      <c r="C46" s="112">
        <v>0</v>
      </c>
      <c r="D46" s="112">
        <v>0</v>
      </c>
    </row>
  </sheetData>
  <sheetProtection algorithmName="SHA-512" hashValue="XA2+kPGCn23M4BRajuVQdjiLQ8hJVYZ3d580UDkVxCMmb5KTD+nFV8iVUPP3WEfx3+coFdXbjoR0y6bCN97atQ==" saltValue="tRY1lTPDgtROJGuPq2PN+Q==" spinCount="100000" sheet="1" formatCells="0" formatColumns="0" formatRows="0" insertRows="0"/>
  <sortState xmlns:xlrd2="http://schemas.microsoft.com/office/spreadsheetml/2017/richdata2" ref="B7:D18">
    <sortCondition ref="B7:B18"/>
  </sortState>
  <mergeCells count="3">
    <mergeCell ref="A1:D1"/>
    <mergeCell ref="A3:D3"/>
    <mergeCell ref="A4:D4"/>
  </mergeCells>
  <phoneticPr fontId="14" type="noConversion"/>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&amp;C&amp;A&amp;R&amp;P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theme="8" tint="-0.499984740745262"/>
    <pageSetUpPr fitToPage="1"/>
  </sheetPr>
  <dimension ref="A1:D39"/>
  <sheetViews>
    <sheetView workbookViewId="0">
      <pane ySplit="5" topLeftCell="A21" activePane="bottomLeft" state="frozen"/>
      <selection activeCell="A2" sqref="A2:B2"/>
      <selection pane="bottomLeft" activeCell="C29" sqref="C29"/>
    </sheetView>
  </sheetViews>
  <sheetFormatPr defaultColWidth="9.140625" defaultRowHeight="15" x14ac:dyDescent="0.25"/>
  <cols>
    <col min="1" max="1" width="5.5703125" style="110" bestFit="1" customWidth="1"/>
    <col min="2" max="2" width="69" style="110" customWidth="1"/>
    <col min="3" max="4" width="12.7109375" style="110" customWidth="1"/>
    <col min="5" max="16384" width="9.140625" style="110"/>
  </cols>
  <sheetData>
    <row r="1" spans="1:4" ht="15.75" x14ac:dyDescent="0.25">
      <c r="A1" s="301" t="str">
        <f>"CONGREGATION (GEMEENTE): "&amp;INSETTE!B3</f>
        <v>CONGREGATION (GEMEENTE): gemeente</v>
      </c>
      <c r="B1" s="301"/>
      <c r="C1" s="301"/>
      <c r="D1" s="301"/>
    </row>
    <row r="2" spans="1:4" ht="6" customHeight="1" x14ac:dyDescent="0.25"/>
    <row r="3" spans="1:4" x14ac:dyDescent="0.25">
      <c r="A3" s="302" t="s">
        <v>774</v>
      </c>
      <c r="B3" s="302"/>
      <c r="C3" s="302"/>
      <c r="D3" s="302"/>
    </row>
    <row r="4" spans="1:4" x14ac:dyDescent="0.25">
      <c r="A4" s="299" t="s">
        <v>745</v>
      </c>
      <c r="B4" s="299"/>
      <c r="C4" s="299"/>
      <c r="D4" s="299"/>
    </row>
    <row r="5" spans="1:4" x14ac:dyDescent="0.25">
      <c r="C5" s="108">
        <f>INSETTE!B24</f>
        <v>2026</v>
      </c>
      <c r="D5" s="108">
        <f>INSETTE!B22</f>
        <v>2025</v>
      </c>
    </row>
    <row r="6" spans="1:4" x14ac:dyDescent="0.25">
      <c r="A6" s="108" t="s">
        <v>440</v>
      </c>
      <c r="B6" s="108" t="s">
        <v>189</v>
      </c>
      <c r="C6" s="109">
        <f>SUM(C7:C20)</f>
        <v>0</v>
      </c>
      <c r="D6" s="109">
        <f>SUM(D7:D20)</f>
        <v>0</v>
      </c>
    </row>
    <row r="7" spans="1:4" x14ac:dyDescent="0.25">
      <c r="B7" s="110" t="s">
        <v>392</v>
      </c>
      <c r="C7" s="111">
        <v>0</v>
      </c>
      <c r="D7" s="111">
        <v>0</v>
      </c>
    </row>
    <row r="8" spans="1:4" x14ac:dyDescent="0.25">
      <c r="A8" s="108"/>
      <c r="B8" s="110" t="s">
        <v>290</v>
      </c>
      <c r="C8" s="96">
        <v>0</v>
      </c>
      <c r="D8" s="96">
        <v>0</v>
      </c>
    </row>
    <row r="9" spans="1:4" x14ac:dyDescent="0.25">
      <c r="B9" s="110" t="s">
        <v>591</v>
      </c>
      <c r="C9" s="96">
        <v>0</v>
      </c>
      <c r="D9" s="96">
        <v>0</v>
      </c>
    </row>
    <row r="10" spans="1:4" x14ac:dyDescent="0.25">
      <c r="B10" s="110" t="s">
        <v>388</v>
      </c>
      <c r="C10" s="96">
        <v>0</v>
      </c>
      <c r="D10" s="96">
        <v>0</v>
      </c>
    </row>
    <row r="11" spans="1:4" x14ac:dyDescent="0.25">
      <c r="B11" s="110" t="s">
        <v>586</v>
      </c>
      <c r="C11" s="96">
        <v>0</v>
      </c>
      <c r="D11" s="96">
        <v>0</v>
      </c>
    </row>
    <row r="12" spans="1:4" x14ac:dyDescent="0.25">
      <c r="B12" s="110" t="s">
        <v>585</v>
      </c>
      <c r="C12" s="96">
        <v>0</v>
      </c>
      <c r="D12" s="96">
        <v>0</v>
      </c>
    </row>
    <row r="13" spans="1:4" x14ac:dyDescent="0.25">
      <c r="B13" s="110" t="s">
        <v>391</v>
      </c>
      <c r="C13" s="96">
        <v>0</v>
      </c>
      <c r="D13" s="96">
        <v>0</v>
      </c>
    </row>
    <row r="14" spans="1:4" x14ac:dyDescent="0.25">
      <c r="B14" s="110" t="s">
        <v>584</v>
      </c>
      <c r="C14" s="96">
        <v>0</v>
      </c>
      <c r="D14" s="96">
        <v>0</v>
      </c>
    </row>
    <row r="15" spans="1:4" x14ac:dyDescent="0.25">
      <c r="B15" s="110" t="s">
        <v>289</v>
      </c>
      <c r="C15" s="96">
        <v>0</v>
      </c>
      <c r="D15" s="96">
        <v>0</v>
      </c>
    </row>
    <row r="16" spans="1:4" x14ac:dyDescent="0.25">
      <c r="B16" s="110" t="s">
        <v>390</v>
      </c>
      <c r="C16" s="96">
        <v>0</v>
      </c>
      <c r="D16" s="96">
        <v>0</v>
      </c>
    </row>
    <row r="17" spans="1:4" x14ac:dyDescent="0.25">
      <c r="B17" s="110" t="s">
        <v>389</v>
      </c>
      <c r="C17" s="96">
        <v>0</v>
      </c>
      <c r="D17" s="96">
        <v>0</v>
      </c>
    </row>
    <row r="18" spans="1:4" x14ac:dyDescent="0.25">
      <c r="B18" s="110" t="s">
        <v>562</v>
      </c>
      <c r="C18" s="96">
        <v>0</v>
      </c>
      <c r="D18" s="96">
        <v>0</v>
      </c>
    </row>
    <row r="19" spans="1:4" x14ac:dyDescent="0.25">
      <c r="B19" s="110" t="s">
        <v>190</v>
      </c>
      <c r="C19" s="96">
        <v>0</v>
      </c>
      <c r="D19" s="96">
        <v>0</v>
      </c>
    </row>
    <row r="20" spans="1:4" x14ac:dyDescent="0.25">
      <c r="B20" s="110" t="s">
        <v>587</v>
      </c>
      <c r="C20" s="112">
        <v>0</v>
      </c>
      <c r="D20" s="112">
        <v>0</v>
      </c>
    </row>
    <row r="22" spans="1:4" x14ac:dyDescent="0.25">
      <c r="A22" s="108" t="s">
        <v>533</v>
      </c>
      <c r="B22" s="108" t="s">
        <v>540</v>
      </c>
      <c r="C22" s="5">
        <f>SUM(C23:C27)</f>
        <v>0</v>
      </c>
      <c r="D22" s="5">
        <f>SUM(D23:D27)</f>
        <v>0</v>
      </c>
    </row>
    <row r="23" spans="1:4" x14ac:dyDescent="0.25">
      <c r="B23" t="s">
        <v>536</v>
      </c>
      <c r="C23" s="2">
        <f>-'CAPITAL &amp; FUNDS WS'!C26+IF('CAPITAL &amp; FUNDS WS'!C25&lt;0,'CAPITAL &amp; FUNDS WS'!C25,0)</f>
        <v>0</v>
      </c>
      <c r="D23" s="2">
        <f>-'CAPITAL &amp; FUNDS WS'!D26+IF('CAPITAL &amp; FUNDS WS'!D25&lt;0,'CAPITAL &amp; FUNDS WS'!D25,0)</f>
        <v>0</v>
      </c>
    </row>
    <row r="24" spans="1:4" x14ac:dyDescent="0.25">
      <c r="A24" s="108"/>
      <c r="B24" t="s">
        <v>537</v>
      </c>
      <c r="C24" s="3">
        <f>-'CAPITAL &amp; FUNDS WS CONT'!C13+IF('CAPITAL &amp; FUNDS WS CONT'!C12&lt;0,'CAPITAL &amp; FUNDS WS CONT'!C12,0)</f>
        <v>0</v>
      </c>
      <c r="D24" s="3">
        <f>-'CAPITAL &amp; FUNDS WS CONT'!D13+IF('CAPITAL &amp; FUNDS WS CONT'!D12&lt;0,'CAPITAL &amp; FUNDS WS CONT'!D12,0)</f>
        <v>0</v>
      </c>
    </row>
    <row r="25" spans="1:4" x14ac:dyDescent="0.25">
      <c r="B25" t="s">
        <v>538</v>
      </c>
      <c r="C25" s="3">
        <f>-'CAPITAL &amp; FUNDS WS CONT'!C83+IF('CAPITAL &amp; FUNDS WS CONT'!C82&lt;0,'CAPITAL &amp; FUNDS WS CONT'!C82,0)</f>
        <v>0</v>
      </c>
      <c r="D25" s="3">
        <f>-'CAPITAL &amp; FUNDS WS CONT'!D83+IF('CAPITAL &amp; FUNDS WS CONT'!D82&lt;0,'CAPITAL &amp; FUNDS WS CONT'!D82,0)</f>
        <v>0</v>
      </c>
    </row>
    <row r="26" spans="1:4" x14ac:dyDescent="0.25">
      <c r="B26" t="s">
        <v>539</v>
      </c>
      <c r="C26" s="3">
        <f>-'CURRENT LIABILITIES WS'!C24</f>
        <v>0</v>
      </c>
      <c r="D26" s="3">
        <f>-'CURRENT LIABILITIES WS'!D24</f>
        <v>0</v>
      </c>
    </row>
    <row r="27" spans="1:4" x14ac:dyDescent="0.25">
      <c r="B27" t="s">
        <v>545</v>
      </c>
      <c r="C27" s="4">
        <f>'CAPITAL &amp; FUNDS WS'!C24+'CAPITAL &amp; FUNDS WS'!C25+'CAPITAL &amp; FUNDS WS'!C26+'CAPITAL &amp; FUNDS WS CONT'!C11+'CAPITAL &amp; FUNDS WS CONT'!C12+'CAPITAL &amp; FUNDS WS CONT'!C13+'CURRENT LIABILITIES WS'!C23+'CURRENT LIABILITIES WS'!C24+'CAPITAL &amp; FUNDS WS CONT'!C81+'CAPITAL &amp; FUNDS WS CONT'!C82+'CAPITAL &amp; FUNDS WS CONT'!C83</f>
        <v>0</v>
      </c>
      <c r="D27" s="4">
        <f>'CAPITAL &amp; FUNDS WS'!D24+'CAPITAL &amp; FUNDS WS'!D25+'CAPITAL &amp; FUNDS WS'!D26+'CAPITAL &amp; FUNDS WS CONT'!D11+'CAPITAL &amp; FUNDS WS CONT'!D12+'CAPITAL &amp; FUNDS WS CONT'!D13+'CURRENT LIABILITIES WS'!D23+'CURRENT LIABILITIES WS'!D24+'CAPITAL &amp; FUNDS WS CONT'!D81+'CAPITAL &amp; FUNDS WS CONT'!D82+'CAPITAL &amp; FUNDS WS CONT'!D83</f>
        <v>0</v>
      </c>
    </row>
    <row r="29" spans="1:4" x14ac:dyDescent="0.25">
      <c r="A29" s="108" t="s">
        <v>534</v>
      </c>
      <c r="B29" s="108" t="s">
        <v>274</v>
      </c>
      <c r="C29" s="109">
        <f>SUM(C30:C39)</f>
        <v>0</v>
      </c>
      <c r="D29" s="109">
        <f>SUM(D30:D39)</f>
        <v>0</v>
      </c>
    </row>
    <row r="30" spans="1:4" x14ac:dyDescent="0.25">
      <c r="B30" s="110" t="s">
        <v>557</v>
      </c>
      <c r="C30" s="111">
        <v>0</v>
      </c>
      <c r="D30" s="111">
        <v>0</v>
      </c>
    </row>
    <row r="31" spans="1:4" x14ac:dyDescent="0.25">
      <c r="A31" s="108"/>
      <c r="B31" s="110" t="s">
        <v>414</v>
      </c>
      <c r="C31" s="96">
        <v>0</v>
      </c>
      <c r="D31" s="96">
        <v>0</v>
      </c>
    </row>
    <row r="32" spans="1:4" x14ac:dyDescent="0.25">
      <c r="B32" s="110" t="s">
        <v>415</v>
      </c>
      <c r="C32" s="96">
        <v>0</v>
      </c>
      <c r="D32" s="96">
        <v>0</v>
      </c>
    </row>
    <row r="33" spans="2:4" x14ac:dyDescent="0.25">
      <c r="B33" s="110" t="s">
        <v>433</v>
      </c>
      <c r="C33" s="96">
        <v>0</v>
      </c>
      <c r="D33" s="96">
        <v>0</v>
      </c>
    </row>
    <row r="34" spans="2:4" x14ac:dyDescent="0.25">
      <c r="B34" s="110" t="s">
        <v>434</v>
      </c>
      <c r="C34" s="96">
        <v>0</v>
      </c>
      <c r="D34" s="96">
        <v>0</v>
      </c>
    </row>
    <row r="35" spans="2:4" x14ac:dyDescent="0.25">
      <c r="B35" s="110" t="s">
        <v>435</v>
      </c>
      <c r="C35" s="96">
        <v>0</v>
      </c>
      <c r="D35" s="96">
        <v>0</v>
      </c>
    </row>
    <row r="36" spans="2:4" x14ac:dyDescent="0.25">
      <c r="B36" s="110" t="s">
        <v>436</v>
      </c>
      <c r="C36" s="96">
        <v>0</v>
      </c>
      <c r="D36" s="96">
        <v>0</v>
      </c>
    </row>
    <row r="37" spans="2:4" x14ac:dyDescent="0.25">
      <c r="B37" s="110" t="s">
        <v>437</v>
      </c>
      <c r="C37" s="96">
        <v>0</v>
      </c>
      <c r="D37" s="96">
        <v>0</v>
      </c>
    </row>
    <row r="38" spans="2:4" x14ac:dyDescent="0.25">
      <c r="B38" s="110" t="s">
        <v>676</v>
      </c>
      <c r="C38" s="96">
        <v>0</v>
      </c>
      <c r="D38" s="96">
        <v>0</v>
      </c>
    </row>
    <row r="39" spans="2:4" x14ac:dyDescent="0.25">
      <c r="B39" s="110" t="s">
        <v>677</v>
      </c>
      <c r="C39" s="112">
        <v>0</v>
      </c>
      <c r="D39" s="112">
        <v>0</v>
      </c>
    </row>
  </sheetData>
  <sheetProtection algorithmName="SHA-512" hashValue="+jLlxCy4233W/SP2Yzud+tGq1FrBXWb9RN9dpGXm84gOA4IOKw4UUFZioHISJT8TPsdy3335kSIpw83lNrQniQ==" saltValue="yGfUp8oEtzGbwPu1k8Cegg==" spinCount="100000" sheet="1" formatCells="0" formatColumns="0" formatRows="0" insertRows="0"/>
  <sortState xmlns:xlrd2="http://schemas.microsoft.com/office/spreadsheetml/2017/richdata2" ref="B7:B20">
    <sortCondition ref="B7:B20"/>
  </sortState>
  <mergeCells count="3">
    <mergeCell ref="A1:D1"/>
    <mergeCell ref="A3:D3"/>
    <mergeCell ref="A4:D4"/>
  </mergeCells>
  <phoneticPr fontId="14" type="noConversion"/>
  <printOptions horizontalCentered="1"/>
  <pageMargins left="0.31496062992125984" right="0.31496062992125984" top="0.74803149606299213" bottom="0.74803149606299213" header="0.31496062992125984" footer="0.31496062992125984"/>
  <pageSetup paperSize="9" scale="97" orientation="portrait" r:id="rId1"/>
  <headerFooter>
    <oddFooter>&amp;C&amp;A&amp;R&amp;P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tabColor rgb="FFFFFF00"/>
    <pageSetUpPr fitToPage="1"/>
  </sheetPr>
  <dimension ref="A1:IU33"/>
  <sheetViews>
    <sheetView workbookViewId="0">
      <selection activeCell="A29" sqref="A29"/>
    </sheetView>
  </sheetViews>
  <sheetFormatPr defaultColWidth="9" defaultRowHeight="12.75" x14ac:dyDescent="0.2"/>
  <cols>
    <col min="1" max="1" width="77.85546875" style="115" customWidth="1"/>
    <col min="2" max="2" width="9.28515625" style="115" customWidth="1"/>
    <col min="3" max="3" width="1" style="115" customWidth="1"/>
    <col min="4" max="255" width="43.7109375" style="115" customWidth="1"/>
    <col min="256" max="16384" width="9" style="122"/>
  </cols>
  <sheetData>
    <row r="1" spans="1:4" ht="15.75" x14ac:dyDescent="0.25">
      <c r="A1" s="276" t="str">
        <f>"CONGREGATION (GEMEENTE): "&amp;INSETTE!B3</f>
        <v>CONGREGATION (GEMEENTE): gemeente</v>
      </c>
      <c r="B1" s="276"/>
      <c r="C1" s="15"/>
      <c r="D1" s="15"/>
    </row>
    <row r="2" spans="1:4" ht="15.75" x14ac:dyDescent="0.25">
      <c r="A2" s="277" t="s">
        <v>605</v>
      </c>
      <c r="B2" s="277"/>
    </row>
    <row r="3" spans="1:4" ht="15.75" x14ac:dyDescent="0.25">
      <c r="A3" s="278" t="s">
        <v>606</v>
      </c>
      <c r="B3" s="278"/>
    </row>
    <row r="4" spans="1:4" ht="15.75" x14ac:dyDescent="0.25">
      <c r="A4" s="113"/>
      <c r="B4" s="114"/>
    </row>
    <row r="5" spans="1:4" ht="15.75" x14ac:dyDescent="0.25">
      <c r="A5" s="113" t="str">
        <f>"FOR THE YEAR ENDED "&amp;INSETTE!B17</f>
        <v>FOR THE YEAR ENDED 28 FEBRUARY 2026</v>
      </c>
      <c r="B5" s="114"/>
    </row>
    <row r="6" spans="1:4" ht="15.75" x14ac:dyDescent="0.25">
      <c r="A6" s="116" t="str">
        <f>"VIR DIE JAAR GEËINDIG "&amp;INSETTE!B16</f>
        <v>VIR DIE JAAR GEËINDIG 28 FEBRUARIE 2026</v>
      </c>
      <c r="B6" s="114"/>
    </row>
    <row r="7" spans="1:4" ht="15.75" x14ac:dyDescent="0.25">
      <c r="A7" s="114"/>
      <c r="B7" s="117" t="s">
        <v>595</v>
      </c>
    </row>
    <row r="8" spans="1:4" ht="15.75" x14ac:dyDescent="0.25">
      <c r="A8" s="114"/>
      <c r="B8" s="118" t="s">
        <v>596</v>
      </c>
    </row>
    <row r="9" spans="1:4" ht="15" x14ac:dyDescent="0.25">
      <c r="A9" s="119"/>
      <c r="B9" s="120"/>
    </row>
    <row r="10" spans="1:4" ht="15.75" x14ac:dyDescent="0.25">
      <c r="A10" s="114" t="s">
        <v>607</v>
      </c>
      <c r="B10" s="159"/>
    </row>
    <row r="11" spans="1:4" ht="15.75" x14ac:dyDescent="0.25">
      <c r="A11" s="114"/>
      <c r="B11" s="123"/>
    </row>
    <row r="12" spans="1:4" ht="15.75" x14ac:dyDescent="0.25">
      <c r="A12" s="114" t="s">
        <v>608</v>
      </c>
      <c r="B12" s="272"/>
    </row>
    <row r="13" spans="1:4" ht="15.75" x14ac:dyDescent="0.25">
      <c r="A13" s="121" t="s">
        <v>609</v>
      </c>
      <c r="B13" s="273"/>
    </row>
    <row r="14" spans="1:4" ht="15.75" x14ac:dyDescent="0.25">
      <c r="A14" s="114"/>
      <c r="B14" s="123"/>
    </row>
    <row r="15" spans="1:4" ht="15.75" x14ac:dyDescent="0.25">
      <c r="A15" s="114" t="s">
        <v>597</v>
      </c>
      <c r="B15" s="160"/>
    </row>
    <row r="16" spans="1:4" s="115" customFormat="1" ht="15.75" x14ac:dyDescent="0.25">
      <c r="A16" s="114"/>
      <c r="B16" s="123"/>
    </row>
    <row r="17" spans="1:2" s="115" customFormat="1" ht="15.75" x14ac:dyDescent="0.25">
      <c r="A17" s="114" t="s">
        <v>600</v>
      </c>
      <c r="B17" s="160"/>
    </row>
    <row r="18" spans="1:2" s="115" customFormat="1" ht="15.75" x14ac:dyDescent="0.25">
      <c r="A18" s="114"/>
      <c r="B18" s="123"/>
    </row>
    <row r="19" spans="1:2" s="115" customFormat="1" ht="15.75" x14ac:dyDescent="0.25">
      <c r="A19" s="114" t="s">
        <v>598</v>
      </c>
      <c r="B19" s="272"/>
    </row>
    <row r="20" spans="1:2" s="115" customFormat="1" ht="15.75" x14ac:dyDescent="0.25">
      <c r="A20" s="121" t="s">
        <v>599</v>
      </c>
      <c r="B20" s="274"/>
    </row>
    <row r="21" spans="1:2" s="115" customFormat="1" ht="15.75" x14ac:dyDescent="0.25">
      <c r="A21" s="114"/>
      <c r="B21" s="123"/>
    </row>
    <row r="22" spans="1:2" s="115" customFormat="1" ht="15.75" x14ac:dyDescent="0.25">
      <c r="A22" s="114" t="s">
        <v>601</v>
      </c>
      <c r="B22" s="275"/>
    </row>
    <row r="23" spans="1:2" s="115" customFormat="1" ht="15.75" x14ac:dyDescent="0.25">
      <c r="A23" s="121" t="s">
        <v>602</v>
      </c>
      <c r="B23" s="274"/>
    </row>
    <row r="24" spans="1:2" s="115" customFormat="1" ht="15.75" x14ac:dyDescent="0.25">
      <c r="A24" s="114"/>
      <c r="B24" s="124"/>
    </row>
    <row r="25" spans="1:2" s="115" customFormat="1" ht="15.75" x14ac:dyDescent="0.25">
      <c r="A25" s="114" t="s">
        <v>603</v>
      </c>
      <c r="B25" s="160"/>
    </row>
    <row r="26" spans="1:2" s="115" customFormat="1" ht="15.75" x14ac:dyDescent="0.25">
      <c r="B26" s="123"/>
    </row>
    <row r="27" spans="1:2" s="115" customFormat="1" ht="15.75" x14ac:dyDescent="0.25">
      <c r="A27" s="114" t="s">
        <v>604</v>
      </c>
      <c r="B27" s="123"/>
    </row>
    <row r="28" spans="1:2" s="115" customFormat="1" ht="15.75" x14ac:dyDescent="0.25">
      <c r="A28" s="114"/>
      <c r="B28" s="123"/>
    </row>
    <row r="29" spans="1:2" s="115" customFormat="1" ht="15.75" x14ac:dyDescent="0.25">
      <c r="A29" s="114"/>
      <c r="B29" s="160"/>
    </row>
    <row r="30" spans="1:2" s="115" customFormat="1" ht="15" x14ac:dyDescent="0.25">
      <c r="A30" s="119"/>
      <c r="B30" s="120"/>
    </row>
    <row r="31" spans="1:2" s="115" customFormat="1" ht="15" x14ac:dyDescent="0.25">
      <c r="A31" s="119"/>
      <c r="B31" s="120"/>
    </row>
    <row r="32" spans="1:2" s="115" customFormat="1" ht="15" x14ac:dyDescent="0.25">
      <c r="A32" s="119"/>
      <c r="B32" s="120"/>
    </row>
    <row r="33" spans="1:2" s="115" customFormat="1" ht="15" x14ac:dyDescent="0.25">
      <c r="A33" s="119"/>
      <c r="B33" s="120"/>
    </row>
  </sheetData>
  <mergeCells count="6">
    <mergeCell ref="B12:B13"/>
    <mergeCell ref="B19:B20"/>
    <mergeCell ref="B22:B23"/>
    <mergeCell ref="A1:B1"/>
    <mergeCell ref="A2:B2"/>
    <mergeCell ref="A3:B3"/>
  </mergeCells>
  <pageMargins left="0.98425196850393704" right="0.74803149606299213" top="0.98425196850393704" bottom="0.98425196850393704" header="0.51181102362204722" footer="0.51181102362204722"/>
  <pageSetup paperSize="9" scale="95"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K55"/>
  <sheetViews>
    <sheetView topLeftCell="A18" workbookViewId="0"/>
  </sheetViews>
  <sheetFormatPr defaultRowHeight="15" x14ac:dyDescent="0.25"/>
  <cols>
    <col min="1" max="1" width="1.42578125" customWidth="1"/>
    <col min="2" max="2" width="6.42578125" customWidth="1"/>
    <col min="3" max="3" width="44.5703125" customWidth="1"/>
    <col min="4" max="4" width="2" customWidth="1"/>
    <col min="5" max="5" width="20.28515625" customWidth="1"/>
    <col min="6" max="6" width="10.7109375" bestFit="1" customWidth="1"/>
    <col min="7" max="7" width="10" bestFit="1" customWidth="1"/>
    <col min="8" max="8" width="1.42578125" customWidth="1"/>
    <col min="11" max="11" width="11.85546875" hidden="1" customWidth="1"/>
  </cols>
  <sheetData>
    <row r="1" spans="1:11" ht="18.75" x14ac:dyDescent="0.3">
      <c r="A1" s="31"/>
      <c r="B1" s="279" t="str">
        <f>"CONGREGATION (GEMEENTE): "&amp;INSETTE!B3</f>
        <v>CONGREGATION (GEMEENTE): gemeente</v>
      </c>
      <c r="C1" s="279"/>
      <c r="D1" s="279"/>
      <c r="E1" s="279"/>
      <c r="F1" s="279"/>
      <c r="G1" s="279"/>
      <c r="H1" s="30"/>
    </row>
    <row r="2" spans="1:11" ht="18.75" x14ac:dyDescent="0.3">
      <c r="A2" s="27"/>
      <c r="B2" s="280" t="s">
        <v>935</v>
      </c>
      <c r="C2" s="280"/>
      <c r="D2" s="280"/>
      <c r="E2" s="280"/>
      <c r="F2" s="280"/>
      <c r="G2" s="280"/>
      <c r="H2" s="26"/>
    </row>
    <row r="3" spans="1:11" x14ac:dyDescent="0.25">
      <c r="A3" s="27"/>
      <c r="B3" s="281" t="s">
        <v>330</v>
      </c>
      <c r="C3" s="281"/>
      <c r="D3" s="281"/>
      <c r="E3" s="281"/>
      <c r="F3" s="281"/>
      <c r="G3" s="281"/>
      <c r="H3" s="26"/>
    </row>
    <row r="4" spans="1:11" x14ac:dyDescent="0.25">
      <c r="A4" s="27"/>
      <c r="B4" s="282" t="s">
        <v>331</v>
      </c>
      <c r="C4" s="282"/>
      <c r="D4" s="282"/>
      <c r="E4" s="282"/>
      <c r="F4" s="282"/>
      <c r="G4" s="282"/>
      <c r="H4" s="26"/>
    </row>
    <row r="5" spans="1:11" x14ac:dyDescent="0.25">
      <c r="A5" s="27"/>
      <c r="B5" s="283" t="s">
        <v>332</v>
      </c>
      <c r="C5" s="283"/>
      <c r="D5" s="283"/>
      <c r="E5" s="283"/>
      <c r="F5" s="283"/>
      <c r="G5" s="283"/>
      <c r="H5" s="26"/>
    </row>
    <row r="6" spans="1:11" x14ac:dyDescent="0.25">
      <c r="A6" s="27"/>
      <c r="B6" s="286" t="s">
        <v>333</v>
      </c>
      <c r="C6" s="286"/>
      <c r="D6" s="286"/>
      <c r="E6" s="286"/>
      <c r="F6" s="286"/>
      <c r="G6" s="286"/>
      <c r="H6" s="26"/>
    </row>
    <row r="7" spans="1:11" x14ac:dyDescent="0.25">
      <c r="A7" s="27"/>
      <c r="B7" s="287" t="s">
        <v>334</v>
      </c>
      <c r="C7" s="287"/>
      <c r="D7" s="287"/>
      <c r="E7" s="287"/>
      <c r="F7" s="287"/>
      <c r="G7" s="287"/>
      <c r="H7" s="26"/>
    </row>
    <row r="8" spans="1:11" x14ac:dyDescent="0.25">
      <c r="A8" s="79"/>
      <c r="B8" s="288" t="s">
        <v>335</v>
      </c>
      <c r="C8" s="288"/>
      <c r="D8" s="288"/>
      <c r="E8" s="288"/>
      <c r="F8" s="288"/>
      <c r="G8" s="288"/>
      <c r="H8" s="80"/>
    </row>
    <row r="9" spans="1:11" x14ac:dyDescent="0.25">
      <c r="A9" s="81"/>
      <c r="B9" s="289" t="s">
        <v>336</v>
      </c>
      <c r="C9" s="289"/>
      <c r="D9" s="289"/>
      <c r="E9" s="289"/>
      <c r="F9" s="289"/>
      <c r="G9" s="289"/>
      <c r="H9" s="82"/>
    </row>
    <row r="10" spans="1:11" x14ac:dyDescent="0.25">
      <c r="A10" s="27"/>
      <c r="B10" s="290" t="s">
        <v>337</v>
      </c>
      <c r="C10" s="290"/>
      <c r="D10" s="290"/>
      <c r="E10" s="290"/>
      <c r="F10" s="290"/>
      <c r="G10" s="290"/>
      <c r="H10" s="26"/>
    </row>
    <row r="11" spans="1:11" ht="11.25" customHeight="1" x14ac:dyDescent="0.25">
      <c r="A11" s="27"/>
      <c r="F11" s="285" t="s">
        <v>688</v>
      </c>
      <c r="G11" s="285"/>
      <c r="H11" s="26"/>
    </row>
    <row r="12" spans="1:11" ht="11.25" customHeight="1" x14ac:dyDescent="0.25">
      <c r="A12" s="27"/>
      <c r="F12" s="161" t="s">
        <v>689</v>
      </c>
      <c r="G12" s="161" t="s">
        <v>690</v>
      </c>
      <c r="H12" s="26"/>
    </row>
    <row r="13" spans="1:11" ht="18" customHeight="1" x14ac:dyDescent="0.25">
      <c r="A13" s="27"/>
      <c r="C13" s="84" t="s">
        <v>338</v>
      </c>
      <c r="D13" s="11"/>
      <c r="F13" s="165"/>
      <c r="G13" s="165"/>
      <c r="H13" s="26"/>
    </row>
    <row r="14" spans="1:11" ht="18" customHeight="1" x14ac:dyDescent="0.25">
      <c r="A14" s="27"/>
      <c r="C14" s="84" t="s">
        <v>700</v>
      </c>
      <c r="D14" s="11"/>
      <c r="F14" s="165"/>
      <c r="G14" s="165"/>
      <c r="H14" s="26"/>
      <c r="K14" t="s">
        <v>541</v>
      </c>
    </row>
    <row r="15" spans="1:11" ht="18" customHeight="1" x14ac:dyDescent="0.25">
      <c r="A15" s="27"/>
      <c r="C15" s="84" t="s">
        <v>849</v>
      </c>
      <c r="D15" s="11"/>
      <c r="F15" s="165"/>
      <c r="G15" s="165"/>
      <c r="H15" s="26"/>
      <c r="K15" t="s">
        <v>542</v>
      </c>
    </row>
    <row r="16" spans="1:11" ht="18" customHeight="1" x14ac:dyDescent="0.25">
      <c r="A16" s="27"/>
      <c r="C16" s="84" t="s">
        <v>339</v>
      </c>
      <c r="D16" s="11"/>
      <c r="F16" s="165"/>
      <c r="G16" s="165"/>
      <c r="H16" s="26"/>
    </row>
    <row r="17" spans="1:8" x14ac:dyDescent="0.25">
      <c r="A17" s="27"/>
      <c r="B17" s="292" t="s">
        <v>340</v>
      </c>
      <c r="C17" s="292"/>
      <c r="D17" s="292"/>
      <c r="E17" s="292"/>
      <c r="F17" s="292"/>
      <c r="G17" s="292"/>
      <c r="H17" s="26"/>
    </row>
    <row r="18" spans="1:8" x14ac:dyDescent="0.25">
      <c r="A18" s="79"/>
      <c r="B18" s="291" t="s">
        <v>341</v>
      </c>
      <c r="C18" s="291"/>
      <c r="D18" s="291"/>
      <c r="E18" s="291"/>
      <c r="F18" s="291"/>
      <c r="G18" s="291"/>
      <c r="H18" s="80"/>
    </row>
    <row r="19" spans="1:8" x14ac:dyDescent="0.25">
      <c r="A19" s="81"/>
      <c r="B19" s="85" t="s">
        <v>686</v>
      </c>
      <c r="C19" s="85"/>
      <c r="D19" s="85"/>
      <c r="E19" s="85"/>
      <c r="F19" s="85"/>
      <c r="G19" s="284" t="s">
        <v>697</v>
      </c>
      <c r="H19" s="82"/>
    </row>
    <row r="20" spans="1:8" x14ac:dyDescent="0.25">
      <c r="A20" s="27"/>
      <c r="B20" s="86" t="s">
        <v>691</v>
      </c>
      <c r="C20" s="86"/>
      <c r="D20" s="86"/>
      <c r="E20" s="86"/>
      <c r="F20" s="86"/>
      <c r="G20" s="284"/>
      <c r="H20" s="26"/>
    </row>
    <row r="21" spans="1:8" x14ac:dyDescent="0.25">
      <c r="A21" s="27"/>
      <c r="B21" s="86" t="s">
        <v>692</v>
      </c>
      <c r="C21" s="86"/>
      <c r="D21" s="86"/>
      <c r="E21" s="86"/>
      <c r="F21" s="86"/>
      <c r="G21" s="284"/>
      <c r="H21" s="26"/>
    </row>
    <row r="22" spans="1:8" x14ac:dyDescent="0.25">
      <c r="A22" s="79"/>
      <c r="B22" s="162" t="s">
        <v>693</v>
      </c>
      <c r="C22" s="163"/>
      <c r="D22" s="163"/>
      <c r="E22" s="163"/>
      <c r="F22" s="164"/>
      <c r="G22" s="284"/>
      <c r="H22" s="26"/>
    </row>
    <row r="23" spans="1:8" x14ac:dyDescent="0.25">
      <c r="A23" s="27"/>
      <c r="B23" s="87" t="s">
        <v>687</v>
      </c>
      <c r="C23" s="87"/>
      <c r="D23" s="87"/>
      <c r="E23" s="87"/>
      <c r="F23" s="87"/>
      <c r="G23" s="284" t="s">
        <v>698</v>
      </c>
      <c r="H23" s="26"/>
    </row>
    <row r="24" spans="1:8" x14ac:dyDescent="0.25">
      <c r="A24" s="27"/>
      <c r="B24" s="87" t="s">
        <v>694</v>
      </c>
      <c r="C24" s="87"/>
      <c r="D24" s="87"/>
      <c r="E24" s="87"/>
      <c r="F24" s="87"/>
      <c r="G24" s="284"/>
      <c r="H24" s="26"/>
    </row>
    <row r="25" spans="1:8" x14ac:dyDescent="0.25">
      <c r="A25" s="27"/>
      <c r="B25" s="87" t="s">
        <v>695</v>
      </c>
      <c r="C25" s="87"/>
      <c r="D25" s="87"/>
      <c r="E25" s="87"/>
      <c r="F25" s="87"/>
      <c r="G25" s="284"/>
      <c r="H25" s="26"/>
    </row>
    <row r="26" spans="1:8" x14ac:dyDescent="0.25">
      <c r="A26" s="27"/>
      <c r="B26" s="87" t="s">
        <v>696</v>
      </c>
      <c r="C26" s="87"/>
      <c r="D26" s="87"/>
      <c r="E26" s="87"/>
      <c r="F26" s="87"/>
      <c r="G26" s="284"/>
      <c r="H26" s="26"/>
    </row>
    <row r="27" spans="1:8" ht="3" customHeight="1" x14ac:dyDescent="0.25">
      <c r="A27" s="79"/>
      <c r="B27" s="21"/>
      <c r="C27" s="21"/>
      <c r="D27" s="21"/>
      <c r="E27" s="21"/>
      <c r="F27" s="21"/>
      <c r="G27" s="21"/>
      <c r="H27" s="80"/>
    </row>
    <row r="28" spans="1:8" x14ac:dyDescent="0.25">
      <c r="A28" s="27"/>
      <c r="B28" s="88" t="s">
        <v>105</v>
      </c>
      <c r="C28" s="89"/>
      <c r="D28" s="89"/>
      <c r="E28" s="89"/>
      <c r="F28" s="89"/>
      <c r="G28" s="89"/>
      <c r="H28" s="26"/>
    </row>
    <row r="29" spans="1:8" ht="13.5" customHeight="1" x14ac:dyDescent="0.25">
      <c r="A29" s="27"/>
      <c r="B29" s="90" t="s">
        <v>4</v>
      </c>
      <c r="C29" s="89" t="s">
        <v>883</v>
      </c>
      <c r="D29" s="89"/>
      <c r="E29" s="89"/>
      <c r="F29" s="89"/>
      <c r="G29" s="89"/>
      <c r="H29" s="26"/>
    </row>
    <row r="30" spans="1:8" ht="13.5" customHeight="1" x14ac:dyDescent="0.25">
      <c r="A30" s="27"/>
      <c r="B30" s="90"/>
      <c r="C30" s="89" t="s">
        <v>701</v>
      </c>
      <c r="D30" s="89"/>
      <c r="E30" s="89"/>
      <c r="F30" s="89"/>
      <c r="G30" s="89"/>
      <c r="H30" s="26"/>
    </row>
    <row r="31" spans="1:8" ht="13.5" customHeight="1" x14ac:dyDescent="0.25">
      <c r="A31" s="27"/>
      <c r="B31" s="90"/>
      <c r="C31" s="89" t="s">
        <v>882</v>
      </c>
      <c r="D31" s="89"/>
      <c r="E31" s="89"/>
      <c r="F31" s="89"/>
      <c r="G31" s="89"/>
      <c r="H31" s="26"/>
    </row>
    <row r="32" spans="1:8" ht="13.5" customHeight="1" x14ac:dyDescent="0.25">
      <c r="A32" s="27"/>
      <c r="B32" s="90"/>
      <c r="C32" s="89" t="s">
        <v>884</v>
      </c>
      <c r="D32" s="89"/>
      <c r="E32" s="89"/>
      <c r="F32" s="89"/>
      <c r="G32" s="89"/>
      <c r="H32" s="26"/>
    </row>
    <row r="33" spans="1:8" ht="13.5" customHeight="1" x14ac:dyDescent="0.25">
      <c r="A33" s="27"/>
      <c r="B33" s="90" t="s">
        <v>5</v>
      </c>
      <c r="C33" s="89" t="s">
        <v>887</v>
      </c>
      <c r="D33" s="89"/>
      <c r="E33" s="89"/>
      <c r="F33" s="89"/>
      <c r="G33" s="89"/>
      <c r="H33" s="26"/>
    </row>
    <row r="34" spans="1:8" ht="13.5" customHeight="1" x14ac:dyDescent="0.25">
      <c r="A34" s="27"/>
      <c r="B34" s="90"/>
      <c r="C34" s="89" t="s">
        <v>888</v>
      </c>
      <c r="D34" s="89"/>
      <c r="E34" s="89"/>
      <c r="F34" s="89"/>
      <c r="G34" s="89"/>
      <c r="H34" s="26"/>
    </row>
    <row r="35" spans="1:8" ht="13.5" customHeight="1" x14ac:dyDescent="0.25">
      <c r="A35" s="27"/>
      <c r="B35" s="90" t="s">
        <v>53</v>
      </c>
      <c r="C35" s="89" t="s">
        <v>889</v>
      </c>
      <c r="D35" s="89"/>
      <c r="E35" s="89"/>
      <c r="F35" s="89"/>
      <c r="G35" s="89"/>
      <c r="H35" s="26"/>
    </row>
    <row r="36" spans="1:8" ht="3.75" customHeight="1" x14ac:dyDescent="0.25">
      <c r="A36" s="27"/>
      <c r="B36" s="89"/>
      <c r="C36" s="89"/>
      <c r="D36" s="89"/>
      <c r="E36" s="89"/>
      <c r="F36" s="89"/>
      <c r="G36" s="89"/>
      <c r="H36" s="26"/>
    </row>
    <row r="37" spans="1:8" x14ac:dyDescent="0.25">
      <c r="A37" s="27"/>
      <c r="B37" s="88" t="s">
        <v>104</v>
      </c>
      <c r="C37" s="89"/>
      <c r="D37" s="89"/>
      <c r="E37" s="89"/>
      <c r="F37" s="89"/>
      <c r="G37" s="89"/>
      <c r="H37" s="26"/>
    </row>
    <row r="38" spans="1:8" ht="13.5" customHeight="1" x14ac:dyDescent="0.25">
      <c r="A38" s="27"/>
      <c r="B38" s="90" t="s">
        <v>4</v>
      </c>
      <c r="C38" s="89" t="s">
        <v>885</v>
      </c>
      <c r="D38" s="89"/>
      <c r="E38" s="89"/>
      <c r="F38" s="89"/>
      <c r="G38" s="89"/>
      <c r="H38" s="26"/>
    </row>
    <row r="39" spans="1:8" ht="13.5" customHeight="1" x14ac:dyDescent="0.25">
      <c r="A39" s="27"/>
      <c r="B39" s="90"/>
      <c r="C39" s="89" t="s">
        <v>886</v>
      </c>
      <c r="D39" s="89"/>
      <c r="E39" s="89"/>
      <c r="F39" s="89"/>
      <c r="G39" s="89"/>
      <c r="H39" s="26"/>
    </row>
    <row r="40" spans="1:8" ht="13.5" customHeight="1" x14ac:dyDescent="0.25">
      <c r="A40" s="27"/>
      <c r="B40" s="90"/>
      <c r="C40" s="89" t="s">
        <v>938</v>
      </c>
      <c r="D40" s="89"/>
      <c r="E40" s="89"/>
      <c r="F40" s="89"/>
      <c r="G40" s="89"/>
      <c r="H40" s="26"/>
    </row>
    <row r="41" spans="1:8" ht="13.5" customHeight="1" x14ac:dyDescent="0.25">
      <c r="A41" s="27"/>
      <c r="B41" s="90"/>
      <c r="C41" s="86" t="s">
        <v>939</v>
      </c>
      <c r="D41" s="89"/>
      <c r="E41" s="89"/>
      <c r="F41" s="89"/>
      <c r="G41" s="89"/>
      <c r="H41" s="26"/>
    </row>
    <row r="42" spans="1:8" ht="13.5" customHeight="1" x14ac:dyDescent="0.25">
      <c r="A42" s="27"/>
      <c r="B42" s="90" t="s">
        <v>5</v>
      </c>
      <c r="C42" s="89" t="s">
        <v>890</v>
      </c>
      <c r="D42" s="89"/>
      <c r="E42" s="89"/>
      <c r="F42" s="89"/>
      <c r="G42" s="89"/>
      <c r="H42" s="26"/>
    </row>
    <row r="43" spans="1:8" ht="13.5" customHeight="1" x14ac:dyDescent="0.25">
      <c r="A43" s="27"/>
      <c r="B43" s="91"/>
      <c r="C43" s="89" t="s">
        <v>891</v>
      </c>
      <c r="D43" s="89"/>
      <c r="E43" s="89"/>
      <c r="F43" s="89"/>
      <c r="G43" s="89"/>
      <c r="H43" s="26"/>
    </row>
    <row r="44" spans="1:8" ht="13.5" customHeight="1" x14ac:dyDescent="0.25">
      <c r="A44" s="27"/>
      <c r="B44" s="91"/>
      <c r="C44" s="89" t="s">
        <v>342</v>
      </c>
      <c r="D44" s="89"/>
      <c r="E44" s="89"/>
      <c r="F44" s="89"/>
      <c r="G44" s="89"/>
      <c r="H44" s="26"/>
    </row>
    <row r="45" spans="1:8" ht="13.5" customHeight="1" x14ac:dyDescent="0.25">
      <c r="A45" s="27"/>
      <c r="B45" s="90" t="s">
        <v>53</v>
      </c>
      <c r="C45" s="89" t="s">
        <v>892</v>
      </c>
      <c r="D45" s="89"/>
      <c r="E45" s="89"/>
      <c r="F45" s="89"/>
      <c r="G45" s="89"/>
      <c r="H45" s="26"/>
    </row>
    <row r="46" spans="1:8" ht="24" customHeight="1" x14ac:dyDescent="0.25">
      <c r="A46" s="27"/>
      <c r="C46" s="21"/>
      <c r="E46" s="21"/>
      <c r="F46" s="21"/>
      <c r="G46" s="21"/>
      <c r="H46" s="26"/>
    </row>
    <row r="47" spans="1:8" x14ac:dyDescent="0.25">
      <c r="A47" s="27"/>
      <c r="C47" s="86" t="s">
        <v>343</v>
      </c>
      <c r="D47" s="86"/>
      <c r="E47" s="86" t="s">
        <v>344</v>
      </c>
      <c r="F47" s="1"/>
      <c r="H47" s="26"/>
    </row>
    <row r="48" spans="1:8" x14ac:dyDescent="0.25">
      <c r="A48" s="27"/>
      <c r="C48" s="1"/>
      <c r="D48" s="1"/>
      <c r="E48" s="86" t="s">
        <v>345</v>
      </c>
      <c r="F48" s="1"/>
      <c r="H48" s="26"/>
    </row>
    <row r="49" spans="1:8" ht="24" customHeight="1" x14ac:dyDescent="0.25">
      <c r="A49" s="27"/>
      <c r="C49" s="107"/>
      <c r="E49" s="107"/>
      <c r="F49" s="107"/>
      <c r="G49" s="107"/>
      <c r="H49" s="26"/>
    </row>
    <row r="50" spans="1:8" x14ac:dyDescent="0.25">
      <c r="A50" s="27"/>
      <c r="C50" s="86" t="s">
        <v>346</v>
      </c>
      <c r="E50" s="86" t="s">
        <v>346</v>
      </c>
      <c r="F50" s="1"/>
      <c r="H50" s="26"/>
    </row>
    <row r="51" spans="1:8" ht="24" customHeight="1" x14ac:dyDescent="0.25">
      <c r="A51" s="27"/>
      <c r="C51" s="107"/>
      <c r="E51" s="107"/>
      <c r="F51" s="107"/>
      <c r="G51" s="107"/>
      <c r="H51" s="26"/>
    </row>
    <row r="52" spans="1:8" x14ac:dyDescent="0.25">
      <c r="A52" s="27"/>
      <c r="C52" s="86" t="s">
        <v>347</v>
      </c>
      <c r="E52" s="86" t="s">
        <v>347</v>
      </c>
      <c r="F52" s="1"/>
      <c r="H52" s="26"/>
    </row>
    <row r="53" spans="1:8" ht="24" customHeight="1" x14ac:dyDescent="0.25">
      <c r="A53" s="27"/>
      <c r="C53" s="107"/>
      <c r="E53" s="107"/>
      <c r="F53" s="107"/>
      <c r="G53" s="107"/>
      <c r="H53" s="26"/>
    </row>
    <row r="54" spans="1:8" x14ac:dyDescent="0.25">
      <c r="A54" s="27"/>
      <c r="C54" s="86" t="s">
        <v>348</v>
      </c>
      <c r="E54" s="86" t="s">
        <v>348</v>
      </c>
      <c r="F54" s="1"/>
      <c r="H54" s="26"/>
    </row>
    <row r="55" spans="1:8" ht="6.75" customHeight="1" thickBot="1" x14ac:dyDescent="0.3">
      <c r="A55" s="28"/>
      <c r="B55" s="34"/>
      <c r="C55" s="34"/>
      <c r="D55" s="34"/>
      <c r="E55" s="34"/>
      <c r="F55" s="34"/>
      <c r="G55" s="34"/>
      <c r="H55" s="29"/>
    </row>
  </sheetData>
  <sheetProtection algorithmName="SHA-512" hashValue="1HCE0xpPk3+un0u2SMwM1OermJS/ji3WJywdTVp7+WoWqBxFsmBvUGNHk6194Knt+7EPp9DaJUMJgBw1hb44dQ==" saltValue="w2x9DL1siL/T3p2LSEQMQg==" spinCount="100000" sheet="1" formatCells="0"/>
  <mergeCells count="15">
    <mergeCell ref="G19:G22"/>
    <mergeCell ref="G23:G26"/>
    <mergeCell ref="F11:G11"/>
    <mergeCell ref="B6:G6"/>
    <mergeCell ref="B7:G7"/>
    <mergeCell ref="B8:G8"/>
    <mergeCell ref="B9:G9"/>
    <mergeCell ref="B10:G10"/>
    <mergeCell ref="B18:G18"/>
    <mergeCell ref="B17:G17"/>
    <mergeCell ref="B1:G1"/>
    <mergeCell ref="B2:G2"/>
    <mergeCell ref="B3:G3"/>
    <mergeCell ref="B4:G4"/>
    <mergeCell ref="B5:G5"/>
  </mergeCells>
  <printOptions horizontalCentered="1"/>
  <pageMargins left="0.51181102362204722" right="0.51181102362204722" top="0.55118110236220474" bottom="0.35433070866141736" header="0.31496062992125984" footer="0.31496062992125984"/>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D2ED-54E2-43BA-BBCE-134FA4707F6C}">
  <sheetPr codeName="Sheet25">
    <tabColor rgb="FFFFFF00"/>
  </sheetPr>
  <dimension ref="A1:I28"/>
  <sheetViews>
    <sheetView workbookViewId="0">
      <selection activeCell="B15" sqref="B15"/>
    </sheetView>
  </sheetViews>
  <sheetFormatPr defaultRowHeight="15" x14ac:dyDescent="0.25"/>
  <cols>
    <col min="1" max="1" width="5.140625" bestFit="1" customWidth="1"/>
    <col min="2" max="2" width="82" customWidth="1"/>
  </cols>
  <sheetData>
    <row r="1" spans="1:9" ht="15.75" x14ac:dyDescent="0.25">
      <c r="A1" s="276" t="str">
        <f>"CONGREGATION: "&amp;INSETTE!B3</f>
        <v>CONGREGATION: gemeente</v>
      </c>
      <c r="B1" s="276"/>
    </row>
    <row r="2" spans="1:9" ht="15" customHeight="1" x14ac:dyDescent="0.25">
      <c r="A2" s="244" t="s">
        <v>917</v>
      </c>
      <c r="B2" s="245" t="s">
        <v>919</v>
      </c>
      <c r="G2" s="246"/>
      <c r="I2" s="246"/>
    </row>
    <row r="3" spans="1:9" ht="8.25" customHeight="1" x14ac:dyDescent="0.25">
      <c r="A3" s="9"/>
      <c r="G3" s="246"/>
      <c r="I3" s="246"/>
    </row>
    <row r="4" spans="1:9" ht="15" customHeight="1" x14ac:dyDescent="0.25">
      <c r="A4" s="244" t="s">
        <v>904</v>
      </c>
      <c r="B4" s="245" t="s">
        <v>920</v>
      </c>
      <c r="G4" s="246"/>
      <c r="I4" s="246"/>
    </row>
    <row r="5" spans="1:9" ht="24" x14ac:dyDescent="0.25">
      <c r="A5" s="9"/>
      <c r="B5" s="253" t="s">
        <v>921</v>
      </c>
      <c r="C5" s="247"/>
      <c r="D5" s="247"/>
      <c r="E5" s="247"/>
      <c r="F5" s="247"/>
      <c r="G5" s="248"/>
      <c r="H5" s="247"/>
      <c r="I5" s="249"/>
    </row>
    <row r="6" spans="1:9" x14ac:dyDescent="0.25">
      <c r="A6" s="9"/>
      <c r="B6" s="110"/>
      <c r="G6" s="246"/>
      <c r="I6" s="246"/>
    </row>
    <row r="7" spans="1:9" ht="15" customHeight="1" x14ac:dyDescent="0.25">
      <c r="A7" s="9"/>
      <c r="B7" s="110" t="s">
        <v>907</v>
      </c>
      <c r="G7" s="246"/>
      <c r="I7" s="246"/>
    </row>
    <row r="8" spans="1:9" ht="15" customHeight="1" x14ac:dyDescent="0.25">
      <c r="A8" s="9"/>
      <c r="B8" t="s">
        <v>922</v>
      </c>
      <c r="G8" s="246"/>
      <c r="I8" s="246"/>
    </row>
    <row r="9" spans="1:9" ht="4.5" customHeight="1" x14ac:dyDescent="0.25">
      <c r="A9" s="9"/>
      <c r="G9" s="246"/>
      <c r="I9" s="246"/>
    </row>
    <row r="10" spans="1:9" ht="15" customHeight="1" x14ac:dyDescent="0.25">
      <c r="A10" s="244" t="s">
        <v>906</v>
      </c>
      <c r="B10" s="245" t="s">
        <v>966</v>
      </c>
      <c r="G10" s="246"/>
      <c r="I10" s="246"/>
    </row>
    <row r="11" spans="1:9" ht="36" x14ac:dyDescent="0.25">
      <c r="B11" s="255" t="s">
        <v>967</v>
      </c>
    </row>
    <row r="12" spans="1:9" ht="19.5" customHeight="1" x14ac:dyDescent="0.25">
      <c r="A12" s="1" t="s">
        <v>909</v>
      </c>
      <c r="B12" s="243" t="s">
        <v>923</v>
      </c>
    </row>
    <row r="13" spans="1:9" ht="72" x14ac:dyDescent="0.25">
      <c r="B13" s="240" t="s">
        <v>924</v>
      </c>
    </row>
    <row r="14" spans="1:9" ht="19.5" customHeight="1" x14ac:dyDescent="0.25">
      <c r="A14" s="1" t="s">
        <v>910</v>
      </c>
      <c r="B14" s="243" t="s">
        <v>968</v>
      </c>
    </row>
    <row r="15" spans="1:9" ht="53.25" customHeight="1" x14ac:dyDescent="0.25">
      <c r="A15" s="250"/>
      <c r="B15" s="242" t="s">
        <v>926</v>
      </c>
    </row>
    <row r="16" spans="1:9" ht="113.25" customHeight="1" x14ac:dyDescent="0.25">
      <c r="B16" s="242" t="s">
        <v>927</v>
      </c>
    </row>
    <row r="17" spans="1:2" ht="24" x14ac:dyDescent="0.25">
      <c r="B17" s="240" t="s">
        <v>928</v>
      </c>
    </row>
    <row r="18" spans="1:2" ht="19.5" customHeight="1" x14ac:dyDescent="0.25">
      <c r="A18" s="1" t="s">
        <v>911</v>
      </c>
      <c r="B18" s="243" t="s">
        <v>929</v>
      </c>
    </row>
    <row r="19" spans="1:2" ht="48" x14ac:dyDescent="0.25">
      <c r="B19" s="253" t="s">
        <v>930</v>
      </c>
    </row>
    <row r="20" spans="1:2" ht="19.5" customHeight="1" x14ac:dyDescent="0.25">
      <c r="A20" s="1" t="s">
        <v>912</v>
      </c>
      <c r="B20" s="243" t="s">
        <v>931</v>
      </c>
    </row>
    <row r="21" spans="1:2" ht="49.5" customHeight="1" x14ac:dyDescent="0.25">
      <c r="B21" s="256" t="s">
        <v>932</v>
      </c>
    </row>
    <row r="22" spans="1:2" x14ac:dyDescent="0.25">
      <c r="A22" s="1" t="s">
        <v>913</v>
      </c>
      <c r="B22" s="241" t="s">
        <v>933</v>
      </c>
    </row>
    <row r="23" spans="1:2" ht="36.75" customHeight="1" x14ac:dyDescent="0.25">
      <c r="B23" s="253" t="s">
        <v>934</v>
      </c>
    </row>
    <row r="24" spans="1:2" ht="21.75" customHeight="1" x14ac:dyDescent="0.25">
      <c r="B24" s="110" t="s">
        <v>916</v>
      </c>
    </row>
    <row r="25" spans="1:2" x14ac:dyDescent="0.25">
      <c r="B25" t="s">
        <v>975</v>
      </c>
    </row>
    <row r="26" spans="1:2" ht="24.75" customHeight="1" x14ac:dyDescent="0.25">
      <c r="B26" s="110" t="s">
        <v>976</v>
      </c>
    </row>
    <row r="27" spans="1:2" ht="24.75" customHeight="1" x14ac:dyDescent="0.25">
      <c r="B27" s="110" t="s">
        <v>964</v>
      </c>
    </row>
    <row r="28" spans="1:2" ht="24.75" customHeight="1" x14ac:dyDescent="0.25">
      <c r="B28" s="110" t="s">
        <v>965</v>
      </c>
    </row>
  </sheetData>
  <sheetProtection algorithmName="SHA-512" hashValue="ISycCqAIWSJS+cHFXFgpS7DmwusIVPj6ZEKhPFkRb6ECBoF2s56sHdH3eSxIUELhTq+itjKTFJLFnnMfi8vpXQ==" saltValue="vIdd6H37S8TA8p93QBzD+Q==" spinCount="100000" sheet="1" formatCells="0" formatRows="0"/>
  <mergeCells count="1">
    <mergeCell ref="A1:B1"/>
  </mergeCells>
  <pageMargins left="0.70866141732283472" right="0.51181102362204722" top="0.55118110236220474" bottom="0.55118110236220474" header="0.31496062992125984" footer="0.31496062992125984"/>
  <pageSetup paperSize="9" orientation="portrait" horizontalDpi="4294967293"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I28"/>
  <sheetViews>
    <sheetView workbookViewId="0">
      <selection activeCell="B11" sqref="B11"/>
    </sheetView>
  </sheetViews>
  <sheetFormatPr defaultRowHeight="15" x14ac:dyDescent="0.25"/>
  <cols>
    <col min="1" max="1" width="5.140625" bestFit="1" customWidth="1"/>
    <col min="2" max="2" width="82" customWidth="1"/>
  </cols>
  <sheetData>
    <row r="1" spans="1:9" ht="15.75" x14ac:dyDescent="0.25">
      <c r="A1" s="276" t="str">
        <f>"GEMEENTE: "&amp;INSETTE!B3</f>
        <v>GEMEENTE: gemeente</v>
      </c>
      <c r="B1" s="276"/>
    </row>
    <row r="2" spans="1:9" ht="15" customHeight="1" x14ac:dyDescent="0.25">
      <c r="A2" s="244" t="s">
        <v>917</v>
      </c>
      <c r="B2" s="245" t="s">
        <v>903</v>
      </c>
      <c r="G2" s="246"/>
      <c r="I2" s="246"/>
    </row>
    <row r="3" spans="1:9" ht="8.25" customHeight="1" x14ac:dyDescent="0.25">
      <c r="A3" s="9"/>
      <c r="G3" s="246"/>
      <c r="I3" s="246"/>
    </row>
    <row r="4" spans="1:9" ht="15" customHeight="1" x14ac:dyDescent="0.25">
      <c r="A4" s="244" t="s">
        <v>904</v>
      </c>
      <c r="B4" s="245" t="s">
        <v>905</v>
      </c>
      <c r="G4" s="246"/>
      <c r="I4" s="246"/>
    </row>
    <row r="5" spans="1:9" ht="24" x14ac:dyDescent="0.25">
      <c r="A5" s="9"/>
      <c r="B5" s="253" t="s">
        <v>914</v>
      </c>
      <c r="C5" s="247"/>
      <c r="D5" s="247"/>
      <c r="E5" s="247"/>
      <c r="F5" s="247"/>
      <c r="G5" s="248"/>
      <c r="H5" s="247"/>
      <c r="I5" s="249"/>
    </row>
    <row r="6" spans="1:9" x14ac:dyDescent="0.25">
      <c r="A6" s="9"/>
      <c r="B6" s="110"/>
      <c r="G6" s="246"/>
      <c r="I6" s="246"/>
    </row>
    <row r="7" spans="1:9" ht="15" customHeight="1" x14ac:dyDescent="0.25">
      <c r="A7" s="9"/>
      <c r="B7" s="110" t="s">
        <v>907</v>
      </c>
      <c r="G7" s="246"/>
      <c r="I7" s="246"/>
    </row>
    <row r="8" spans="1:9" ht="15" customHeight="1" x14ac:dyDescent="0.25">
      <c r="A8" s="9"/>
      <c r="B8" t="s">
        <v>908</v>
      </c>
      <c r="G8" s="246"/>
      <c r="I8" s="246"/>
    </row>
    <row r="9" spans="1:9" ht="4.5" customHeight="1" x14ac:dyDescent="0.25">
      <c r="A9" s="9"/>
      <c r="G9" s="246"/>
      <c r="I9" s="246"/>
    </row>
    <row r="10" spans="1:9" ht="15" customHeight="1" x14ac:dyDescent="0.25">
      <c r="A10" s="244" t="s">
        <v>906</v>
      </c>
      <c r="B10" s="245" t="s">
        <v>969</v>
      </c>
      <c r="G10" s="246"/>
      <c r="I10" s="246"/>
    </row>
    <row r="11" spans="1:9" ht="27" customHeight="1" x14ac:dyDescent="0.25">
      <c r="B11" s="253" t="s">
        <v>918</v>
      </c>
    </row>
    <row r="12" spans="1:9" ht="19.5" customHeight="1" x14ac:dyDescent="0.25">
      <c r="A12" s="1" t="s">
        <v>909</v>
      </c>
      <c r="B12" s="243" t="s">
        <v>925</v>
      </c>
    </row>
    <row r="13" spans="1:9" ht="72" x14ac:dyDescent="0.25">
      <c r="B13" s="240" t="s">
        <v>893</v>
      </c>
    </row>
    <row r="14" spans="1:9" ht="19.5" customHeight="1" x14ac:dyDescent="0.25">
      <c r="A14" s="1" t="s">
        <v>910</v>
      </c>
      <c r="B14" s="243" t="s">
        <v>970</v>
      </c>
    </row>
    <row r="15" spans="1:9" ht="53.25" customHeight="1" x14ac:dyDescent="0.25">
      <c r="A15" s="250"/>
      <c r="B15" s="242" t="s">
        <v>894</v>
      </c>
    </row>
    <row r="16" spans="1:9" ht="113.25" customHeight="1" x14ac:dyDescent="0.25">
      <c r="B16" s="242" t="s">
        <v>895</v>
      </c>
    </row>
    <row r="17" spans="1:2" ht="24" x14ac:dyDescent="0.25">
      <c r="B17" s="240" t="s">
        <v>896</v>
      </c>
    </row>
    <row r="18" spans="1:2" ht="19.5" customHeight="1" x14ac:dyDescent="0.25">
      <c r="A18" s="1" t="s">
        <v>911</v>
      </c>
      <c r="B18" s="243" t="s">
        <v>897</v>
      </c>
    </row>
    <row r="19" spans="1:2" ht="60" x14ac:dyDescent="0.25">
      <c r="B19" s="253" t="s">
        <v>898</v>
      </c>
    </row>
    <row r="20" spans="1:2" ht="19.5" customHeight="1" x14ac:dyDescent="0.25">
      <c r="A20" s="1" t="s">
        <v>912</v>
      </c>
      <c r="B20" s="243" t="s">
        <v>899</v>
      </c>
    </row>
    <row r="21" spans="1:2" ht="49.5" customHeight="1" x14ac:dyDescent="0.25">
      <c r="B21" s="256" t="s">
        <v>900</v>
      </c>
    </row>
    <row r="22" spans="1:2" x14ac:dyDescent="0.25">
      <c r="A22" s="1" t="s">
        <v>913</v>
      </c>
      <c r="B22" s="241" t="s">
        <v>901</v>
      </c>
    </row>
    <row r="23" spans="1:2" ht="36.75" customHeight="1" x14ac:dyDescent="0.25">
      <c r="B23" s="253" t="s">
        <v>902</v>
      </c>
    </row>
    <row r="24" spans="1:2" ht="21.75" customHeight="1" x14ac:dyDescent="0.25">
      <c r="B24" s="110" t="s">
        <v>916</v>
      </c>
    </row>
    <row r="25" spans="1:2" x14ac:dyDescent="0.25">
      <c r="B25" t="s">
        <v>971</v>
      </c>
    </row>
    <row r="26" spans="1:2" ht="24.75" customHeight="1" x14ac:dyDescent="0.25">
      <c r="B26" s="110" t="s">
        <v>974</v>
      </c>
    </row>
    <row r="27" spans="1:2" ht="24.75" customHeight="1" x14ac:dyDescent="0.25">
      <c r="B27" s="110" t="s">
        <v>972</v>
      </c>
    </row>
    <row r="28" spans="1:2" ht="24.75" customHeight="1" x14ac:dyDescent="0.25">
      <c r="B28" s="110" t="s">
        <v>973</v>
      </c>
    </row>
  </sheetData>
  <sheetProtection algorithmName="SHA-512" hashValue="RE9iGWLL5HHgQi9bHiTEJvVxBI55vDN+XGi9sTfexAHMkweVIksmNcxC0PSwWoXv80BfXSUXkDc+Yw5u1lj3fw==" saltValue="fGm62hmRED9N/3L/Ik4RYg==" spinCount="100000" sheet="1" formatCells="0" formatRows="0"/>
  <mergeCells count="1">
    <mergeCell ref="A1:B1"/>
  </mergeCells>
  <pageMargins left="0.70866141732283472" right="0.51181102362204722" top="0.55118110236220474" bottom="0.55118110236220474" header="0.31496062992125984" footer="0.31496062992125984"/>
  <pageSetup paperSize="9" orientation="portrait" horizontalDpi="4294967293"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F51"/>
  <sheetViews>
    <sheetView view="pageBreakPreview" zoomScaleNormal="100" zoomScaleSheetLayoutView="100" workbookViewId="0">
      <pane ySplit="7" topLeftCell="A8" activePane="bottomLeft" state="frozen"/>
      <selection activeCell="A4" sqref="A4:E4"/>
      <selection pane="bottomLeft" activeCell="E31" sqref="E31"/>
    </sheetView>
  </sheetViews>
  <sheetFormatPr defaultRowHeight="15" x14ac:dyDescent="0.25"/>
  <cols>
    <col min="1" max="2" width="3.7109375" customWidth="1"/>
    <col min="3" max="3" width="54.5703125" bestFit="1" customWidth="1"/>
    <col min="4" max="4" width="13.42578125" bestFit="1" customWidth="1"/>
    <col min="5" max="5" width="13.85546875" customWidth="1"/>
    <col min="6" max="6" width="13.140625" customWidth="1"/>
  </cols>
  <sheetData>
    <row r="1" spans="1:6" ht="15.75" x14ac:dyDescent="0.25">
      <c r="A1" s="276" t="str">
        <f>"CONGREGATION (GEMEENTE): "&amp;INSETTE!B3</f>
        <v>CONGREGATION (GEMEENTE): gemeente</v>
      </c>
      <c r="B1" s="276"/>
      <c r="C1" s="276"/>
      <c r="D1" s="276"/>
      <c r="E1" s="276"/>
      <c r="F1" s="276"/>
    </row>
    <row r="2" spans="1:6" x14ac:dyDescent="0.25">
      <c r="A2" s="294" t="s">
        <v>6</v>
      </c>
      <c r="B2" s="294"/>
      <c r="C2" s="294"/>
      <c r="D2" s="294"/>
      <c r="E2" s="294"/>
      <c r="F2" s="294"/>
    </row>
    <row r="3" spans="1:6" x14ac:dyDescent="0.25">
      <c r="A3" s="294" t="str">
        <f>"AS AT "&amp;INSETTE!B17</f>
        <v>AS AT 28 FEBRUARY 2026</v>
      </c>
      <c r="B3" s="294"/>
      <c r="C3" s="294"/>
      <c r="D3" s="294"/>
      <c r="E3" s="294"/>
      <c r="F3" s="294"/>
    </row>
    <row r="4" spans="1:6" x14ac:dyDescent="0.25">
      <c r="A4" s="293" t="s">
        <v>3</v>
      </c>
      <c r="B4" s="293"/>
      <c r="C4" s="293"/>
      <c r="D4" s="293"/>
      <c r="E4" s="293"/>
      <c r="F4" s="293"/>
    </row>
    <row r="5" spans="1:6" x14ac:dyDescent="0.25">
      <c r="A5" s="293" t="str">
        <f>"SOOS OP "&amp;INSETTE!B16</f>
        <v>SOOS OP 28 FEBRUARIE 2026</v>
      </c>
      <c r="B5" s="293"/>
      <c r="C5" s="293"/>
      <c r="D5" s="293"/>
      <c r="E5" s="293"/>
      <c r="F5" s="293"/>
    </row>
    <row r="6" spans="1:6" ht="26.25" x14ac:dyDescent="0.25">
      <c r="D6" s="83" t="s">
        <v>349</v>
      </c>
      <c r="E6" s="1">
        <f>INSETTE!B24</f>
        <v>2026</v>
      </c>
      <c r="F6" s="1">
        <f>INSETTE!B22</f>
        <v>2025</v>
      </c>
    </row>
    <row r="7" spans="1:6" x14ac:dyDescent="0.25">
      <c r="D7" s="8"/>
      <c r="E7" s="59" t="s">
        <v>122</v>
      </c>
      <c r="F7" s="59" t="s">
        <v>122</v>
      </c>
    </row>
    <row r="8" spans="1:6" x14ac:dyDescent="0.25">
      <c r="A8" s="1" t="s">
        <v>7</v>
      </c>
      <c r="B8" s="1"/>
      <c r="D8" s="11"/>
    </row>
    <row r="9" spans="1:6" x14ac:dyDescent="0.25">
      <c r="A9" s="1"/>
      <c r="B9" s="7" t="s">
        <v>8</v>
      </c>
      <c r="D9" s="11"/>
      <c r="E9" s="22">
        <f>SUM(E10:E13)</f>
        <v>0</v>
      </c>
      <c r="F9" s="22">
        <f>SUM(F10:F13)</f>
        <v>0</v>
      </c>
    </row>
    <row r="10" spans="1:6" x14ac:dyDescent="0.25">
      <c r="A10" s="1"/>
      <c r="B10" s="7"/>
      <c r="C10" t="s">
        <v>9</v>
      </c>
      <c r="D10" s="74" t="s">
        <v>56</v>
      </c>
      <c r="E10" s="23">
        <f>'BS Notes'!H14</f>
        <v>0</v>
      </c>
      <c r="F10" s="23">
        <f>'BS Notes'!H26</f>
        <v>0</v>
      </c>
    </row>
    <row r="11" spans="1:6" x14ac:dyDescent="0.25">
      <c r="A11" s="1"/>
      <c r="B11" s="7"/>
      <c r="C11" t="s">
        <v>10</v>
      </c>
      <c r="D11" s="74" t="s">
        <v>55</v>
      </c>
      <c r="E11" s="24">
        <f>'BS Notes'!H40</f>
        <v>0</v>
      </c>
      <c r="F11" s="24">
        <f>'BS Notes'!H54</f>
        <v>0</v>
      </c>
    </row>
    <row r="12" spans="1:6" x14ac:dyDescent="0.25">
      <c r="A12" s="1"/>
      <c r="B12" s="7"/>
      <c r="C12" t="s">
        <v>641</v>
      </c>
      <c r="D12" s="74" t="s">
        <v>57</v>
      </c>
      <c r="E12" s="25">
        <f>'BS Notes'!H63</f>
        <v>0</v>
      </c>
      <c r="F12" s="25">
        <f>'BS Notes'!H72</f>
        <v>0</v>
      </c>
    </row>
    <row r="13" spans="1:6" ht="9" customHeight="1" x14ac:dyDescent="0.25">
      <c r="A13" s="1"/>
      <c r="B13" s="7"/>
      <c r="D13" s="74"/>
    </row>
    <row r="14" spans="1:6" x14ac:dyDescent="0.25">
      <c r="A14" s="1"/>
      <c r="B14" s="7" t="s">
        <v>12</v>
      </c>
      <c r="D14" s="74"/>
      <c r="E14" s="22">
        <f>SUM(E15:E19)</f>
        <v>0</v>
      </c>
      <c r="F14" s="22">
        <f>SUM(F15:F19)</f>
        <v>0</v>
      </c>
    </row>
    <row r="15" spans="1:6" x14ac:dyDescent="0.25">
      <c r="A15" s="1"/>
      <c r="B15" s="7"/>
      <c r="C15" t="s">
        <v>11</v>
      </c>
      <c r="D15" s="74"/>
      <c r="E15" s="23">
        <f>'CURRENT &amp; OTHER ASSETS WS'!C8</f>
        <v>0</v>
      </c>
      <c r="F15" s="23">
        <f>'CURRENT &amp; OTHER ASSETS WS'!D8</f>
        <v>0</v>
      </c>
    </row>
    <row r="16" spans="1:6" x14ac:dyDescent="0.25">
      <c r="A16" s="1"/>
      <c r="B16" s="7"/>
      <c r="C16" t="s">
        <v>14</v>
      </c>
      <c r="D16" s="74"/>
      <c r="E16" s="24">
        <f>'CURRENT &amp; OTHER ASSETS WS'!C14</f>
        <v>0</v>
      </c>
      <c r="F16" s="24">
        <f>'CURRENT &amp; OTHER ASSETS WS'!D14</f>
        <v>0</v>
      </c>
    </row>
    <row r="17" spans="1:6" x14ac:dyDescent="0.25">
      <c r="A17" s="1"/>
      <c r="B17" s="7"/>
      <c r="C17" t="s">
        <v>15</v>
      </c>
      <c r="D17" s="74"/>
      <c r="E17" s="24">
        <f>'CURRENT &amp; OTHER ASSETS WS'!C20</f>
        <v>0</v>
      </c>
      <c r="F17" s="24">
        <f>'CURRENT &amp; OTHER ASSETS WS'!D20</f>
        <v>0</v>
      </c>
    </row>
    <row r="18" spans="1:6" x14ac:dyDescent="0.25">
      <c r="A18" s="1"/>
      <c r="B18" s="7"/>
      <c r="C18" t="s">
        <v>16</v>
      </c>
      <c r="D18" s="74"/>
      <c r="E18" s="25">
        <f>'CURRENT &amp; OTHER ASSETS WS'!C26</f>
        <v>0</v>
      </c>
      <c r="F18" s="25">
        <f>'CURRENT &amp; OTHER ASSETS WS'!D26</f>
        <v>0</v>
      </c>
    </row>
    <row r="19" spans="1:6" ht="9" customHeight="1" x14ac:dyDescent="0.25">
      <c r="A19" s="1"/>
      <c r="B19" s="7"/>
      <c r="D19" s="74"/>
    </row>
    <row r="20" spans="1:6" x14ac:dyDescent="0.25">
      <c r="A20" s="1"/>
      <c r="B20" s="7" t="s">
        <v>17</v>
      </c>
      <c r="D20" s="74"/>
      <c r="E20" s="22">
        <f>SUM(E21:E23)</f>
        <v>0</v>
      </c>
      <c r="F20" s="22">
        <f>SUM(F21:F23)</f>
        <v>0</v>
      </c>
    </row>
    <row r="21" spans="1:6" x14ac:dyDescent="0.25">
      <c r="A21" s="1"/>
      <c r="B21" s="1"/>
      <c r="C21" t="s">
        <v>18</v>
      </c>
      <c r="D21" s="74" t="s">
        <v>709</v>
      </c>
      <c r="E21" s="23">
        <f>'CURRENT &amp; OTHER ASSETS WS'!C37</f>
        <v>0</v>
      </c>
      <c r="F21" s="23">
        <f>'CURRENT &amp; OTHER ASSETS WS'!D37</f>
        <v>0</v>
      </c>
    </row>
    <row r="22" spans="1:6" x14ac:dyDescent="0.25">
      <c r="A22" s="1"/>
      <c r="B22" s="1"/>
      <c r="C22" t="s">
        <v>19</v>
      </c>
      <c r="D22" s="74"/>
      <c r="E22" s="25">
        <f>'CURRENT &amp; OTHER ASSETS WS'!C59</f>
        <v>0</v>
      </c>
      <c r="F22" s="25">
        <f>'CURRENT &amp; OTHER ASSETS WS'!D59</f>
        <v>0</v>
      </c>
    </row>
    <row r="23" spans="1:6" ht="9" customHeight="1" x14ac:dyDescent="0.25">
      <c r="D23" s="74"/>
    </row>
    <row r="24" spans="1:6" ht="15.75" thickBot="1" x14ac:dyDescent="0.3">
      <c r="B24" s="1" t="s">
        <v>35</v>
      </c>
      <c r="D24" s="74"/>
      <c r="E24" s="224">
        <f>E9+E14+E20</f>
        <v>0</v>
      </c>
      <c r="F24" s="224">
        <f>F9+F14+F20</f>
        <v>0</v>
      </c>
    </row>
    <row r="25" spans="1:6" ht="15.75" thickTop="1" x14ac:dyDescent="0.25">
      <c r="D25" s="74"/>
    </row>
    <row r="26" spans="1:6" x14ac:dyDescent="0.25">
      <c r="A26" s="1" t="s">
        <v>25</v>
      </c>
      <c r="D26" s="74"/>
    </row>
    <row r="27" spans="1:6" x14ac:dyDescent="0.25">
      <c r="B27" s="7" t="s">
        <v>13</v>
      </c>
      <c r="D27" s="74"/>
      <c r="E27" s="22">
        <f>SUM(E28:E33)</f>
        <v>0</v>
      </c>
      <c r="F27" s="22">
        <f>SUM(F28:F33)</f>
        <v>0</v>
      </c>
    </row>
    <row r="28" spans="1:6" x14ac:dyDescent="0.25">
      <c r="B28" s="7"/>
      <c r="C28" t="s">
        <v>123</v>
      </c>
      <c r="D28" s="74" t="s">
        <v>58</v>
      </c>
      <c r="E28" s="23">
        <f>'CAPITAL &amp; FUNDS WS'!C7</f>
        <v>0</v>
      </c>
      <c r="F28" s="23">
        <f>'CAPITAL &amp; FUNDS WS'!D7</f>
        <v>0</v>
      </c>
    </row>
    <row r="29" spans="1:6" x14ac:dyDescent="0.25">
      <c r="B29" s="7"/>
      <c r="C29" t="s">
        <v>20</v>
      </c>
      <c r="D29" s="74" t="s">
        <v>59</v>
      </c>
      <c r="E29" s="24">
        <f>'CAPITAL &amp; FUNDS WS'!C14</f>
        <v>0</v>
      </c>
      <c r="F29" s="24">
        <f>'CAPITAL &amp; FUNDS WS'!D14</f>
        <v>0</v>
      </c>
    </row>
    <row r="30" spans="1:6" x14ac:dyDescent="0.25">
      <c r="B30" s="7"/>
      <c r="C30" t="s">
        <v>29</v>
      </c>
      <c r="D30" s="74" t="s">
        <v>60</v>
      </c>
      <c r="E30" s="24">
        <f>'CAPITAL &amp; FUNDS WS'!C20</f>
        <v>0</v>
      </c>
      <c r="F30" s="24">
        <f>'CAPITAL &amp; FUNDS WS'!D20</f>
        <v>0</v>
      </c>
    </row>
    <row r="31" spans="1:6" x14ac:dyDescent="0.25">
      <c r="B31" s="7"/>
      <c r="C31" t="s">
        <v>30</v>
      </c>
      <c r="D31" s="74" t="s">
        <v>61</v>
      </c>
      <c r="E31" s="24">
        <f>'CAPITAL &amp; FUNDS WS CONT'!C5</f>
        <v>0</v>
      </c>
      <c r="F31" s="24">
        <f>'CAPITAL &amp; FUNDS WS CONT'!D5</f>
        <v>0</v>
      </c>
    </row>
    <row r="32" spans="1:6" x14ac:dyDescent="0.25">
      <c r="B32" s="7"/>
      <c r="C32" t="s">
        <v>21</v>
      </c>
      <c r="D32" s="74" t="s">
        <v>62</v>
      </c>
      <c r="E32" s="25">
        <f>'CAPITAL &amp; FUNDS WS CONT'!C78</f>
        <v>0</v>
      </c>
      <c r="F32" s="25">
        <f>'CAPITAL &amp; FUNDS WS CONT'!D78</f>
        <v>0</v>
      </c>
    </row>
    <row r="33" spans="2:6" ht="9" customHeight="1" x14ac:dyDescent="0.25">
      <c r="D33" s="66"/>
      <c r="E33" s="131"/>
      <c r="F33" s="131"/>
    </row>
    <row r="34" spans="2:6" x14ac:dyDescent="0.25">
      <c r="B34" s="7" t="s">
        <v>24</v>
      </c>
      <c r="D34" s="74"/>
      <c r="E34" s="22">
        <f>SUM(E35:E37)</f>
        <v>0</v>
      </c>
      <c r="F34" s="22">
        <f>SUM(F35:F37)</f>
        <v>0</v>
      </c>
    </row>
    <row r="35" spans="2:6" x14ac:dyDescent="0.25">
      <c r="B35" s="1"/>
      <c r="C35" t="s">
        <v>22</v>
      </c>
      <c r="D35" s="74" t="s">
        <v>63</v>
      </c>
      <c r="E35" s="23">
        <f>'LT LIABILITIES WS'!C6</f>
        <v>0</v>
      </c>
      <c r="F35" s="23">
        <f>'LT LIABILITIES WS'!D6</f>
        <v>0</v>
      </c>
    </row>
    <row r="36" spans="2:6" x14ac:dyDescent="0.25">
      <c r="B36" s="1"/>
      <c r="C36" t="s">
        <v>23</v>
      </c>
      <c r="D36" s="74" t="s">
        <v>64</v>
      </c>
      <c r="E36" s="25">
        <f>'LT LIABILITIES WS'!C36</f>
        <v>0</v>
      </c>
      <c r="F36" s="25">
        <f>'LT LIABILITIES WS'!D36</f>
        <v>0</v>
      </c>
    </row>
    <row r="37" spans="2:6" ht="9" customHeight="1" x14ac:dyDescent="0.25">
      <c r="D37" s="66"/>
      <c r="E37" s="131"/>
      <c r="F37" s="131"/>
    </row>
    <row r="38" spans="2:6" x14ac:dyDescent="0.25">
      <c r="B38" s="7" t="s">
        <v>26</v>
      </c>
      <c r="D38" s="74"/>
      <c r="E38" s="22">
        <f>SUM(E39:E44)</f>
        <v>0</v>
      </c>
      <c r="F38" s="22">
        <f>SUM(F39:F44)</f>
        <v>0</v>
      </c>
    </row>
    <row r="39" spans="2:6" x14ac:dyDescent="0.25">
      <c r="B39" s="7"/>
      <c r="C39" t="s">
        <v>27</v>
      </c>
      <c r="E39" s="23">
        <f>'CURRENT LIABILITIES WS'!C6</f>
        <v>0</v>
      </c>
      <c r="F39" s="23">
        <f>'CURRENT LIABILITIES WS'!D6</f>
        <v>0</v>
      </c>
    </row>
    <row r="40" spans="2:6" x14ac:dyDescent="0.25">
      <c r="B40" s="7"/>
      <c r="C40" t="s">
        <v>28</v>
      </c>
      <c r="E40" s="24">
        <f>'CURRENT LIABILITIES WS'!C11</f>
        <v>0</v>
      </c>
      <c r="F40" s="24">
        <f>'CURRENT LIABILITIES WS'!D11</f>
        <v>0</v>
      </c>
    </row>
    <row r="41" spans="2:6" x14ac:dyDescent="0.25">
      <c r="B41" s="7"/>
      <c r="C41" t="s">
        <v>667</v>
      </c>
      <c r="D41" s="74" t="s">
        <v>65</v>
      </c>
      <c r="E41" s="24">
        <f>'CURRENT LIABILITIES WS'!C17</f>
        <v>0</v>
      </c>
      <c r="F41" s="24">
        <f>'CURRENT LIABILITIES WS'!D17</f>
        <v>0</v>
      </c>
    </row>
    <row r="42" spans="2:6" x14ac:dyDescent="0.25">
      <c r="B42" s="7"/>
      <c r="C42" t="s">
        <v>31</v>
      </c>
      <c r="D42" s="74" t="s">
        <v>66</v>
      </c>
      <c r="E42" s="24">
        <f>'CURRENT LIABILITIES WS'!C80</f>
        <v>0</v>
      </c>
      <c r="F42" s="24">
        <f>'CURRENT LIABILITIES WS'!D80</f>
        <v>0</v>
      </c>
    </row>
    <row r="43" spans="2:6" x14ac:dyDescent="0.25">
      <c r="B43" s="7"/>
      <c r="C43" t="s">
        <v>103</v>
      </c>
      <c r="D43" s="74" t="s">
        <v>67</v>
      </c>
      <c r="E43" s="25">
        <f>'CURRENT LIABILITIES WS'!C87</f>
        <v>0</v>
      </c>
      <c r="F43" s="25">
        <f>'CURRENT LIABILITIES WS'!D87</f>
        <v>0</v>
      </c>
    </row>
    <row r="44" spans="2:6" ht="9" customHeight="1" x14ac:dyDescent="0.25">
      <c r="D44" s="66"/>
      <c r="E44" s="131"/>
      <c r="F44" s="131"/>
    </row>
    <row r="45" spans="2:6" x14ac:dyDescent="0.25">
      <c r="B45" s="7" t="s">
        <v>32</v>
      </c>
      <c r="D45" s="74"/>
      <c r="E45" s="22">
        <f>SUM(E46:E48)</f>
        <v>0</v>
      </c>
      <c r="F45" s="22">
        <f>SUM(F46:F48)</f>
        <v>0</v>
      </c>
    </row>
    <row r="46" spans="2:6" x14ac:dyDescent="0.25">
      <c r="B46" s="1"/>
      <c r="C46" t="s">
        <v>33</v>
      </c>
      <c r="D46" s="74"/>
      <c r="E46" s="23">
        <f>'PROVISIONS WS'!B6</f>
        <v>0</v>
      </c>
      <c r="F46" s="23">
        <f>'PROVISIONS WS'!C6</f>
        <v>0</v>
      </c>
    </row>
    <row r="47" spans="2:6" x14ac:dyDescent="0.25">
      <c r="B47" s="1"/>
      <c r="C47" t="s">
        <v>34</v>
      </c>
      <c r="D47" s="74"/>
      <c r="E47" s="25">
        <f>'PROVISIONS WS'!B37</f>
        <v>0</v>
      </c>
      <c r="F47" s="25">
        <f>'PROVISIONS WS'!C37</f>
        <v>0</v>
      </c>
    </row>
    <row r="48" spans="2:6" ht="9" customHeight="1" x14ac:dyDescent="0.25">
      <c r="D48" s="11"/>
      <c r="E48" s="131"/>
      <c r="F48" s="131"/>
    </row>
    <row r="49" spans="2:6" ht="15.75" thickBot="1" x14ac:dyDescent="0.3">
      <c r="B49" s="1" t="s">
        <v>36</v>
      </c>
      <c r="D49" s="11"/>
      <c r="E49" s="224">
        <f>E27+E34+E38+E45</f>
        <v>0</v>
      </c>
      <c r="F49" s="224">
        <f>F27+F34+F38+F45</f>
        <v>0</v>
      </c>
    </row>
    <row r="50" spans="2:6" ht="15.75" thickTop="1" x14ac:dyDescent="0.25"/>
    <row r="51" spans="2:6" x14ac:dyDescent="0.25">
      <c r="C51" s="1" t="s">
        <v>101</v>
      </c>
      <c r="D51" s="1"/>
      <c r="E51" s="5">
        <f>E24-E49</f>
        <v>0</v>
      </c>
      <c r="F51" s="5">
        <f>F24-F49</f>
        <v>0</v>
      </c>
    </row>
  </sheetData>
  <sheetProtection algorithmName="SHA-512" hashValue="OmKfu3TjDXJfygEMKu87Auz7Qy69KVelIfj4zbKvt2TvlBw+RPICqF0huLoYNW3mzC8E7OwdrerVexPyuyZZZQ==" saltValue="8XOyiA5ntotsakTDrhRZlg==" spinCount="100000" sheet="1" formatCells="0" formatColumns="0" formatRows="0"/>
  <mergeCells count="5">
    <mergeCell ref="A4:F4"/>
    <mergeCell ref="A5:F5"/>
    <mergeCell ref="A2:F2"/>
    <mergeCell ref="A3:F3"/>
    <mergeCell ref="A1:F1"/>
  </mergeCells>
  <phoneticPr fontId="14" type="noConversion"/>
  <conditionalFormatting sqref="E51">
    <cfRule type="expression" dxfId="1" priority="2">
      <formula>$E$51&lt;&gt;0</formula>
    </cfRule>
  </conditionalFormatting>
  <conditionalFormatting sqref="F51">
    <cfRule type="expression" dxfId="0" priority="1">
      <formula>$F$51&lt;&gt;0</formula>
    </cfRule>
  </conditionalFormatting>
  <printOptions horizontalCentered="1"/>
  <pageMargins left="0.51181102362204722" right="0.51181102362204722" top="0.55118110236220474" bottom="0.55118110236220474" header="0.31496062992125984" footer="0.31496062992125984"/>
  <pageSetup paperSize="9" scale="90"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pageSetUpPr fitToPage="1"/>
  </sheetPr>
  <dimension ref="A1:F64"/>
  <sheetViews>
    <sheetView zoomScaleNormal="100" zoomScaleSheetLayoutView="100" workbookViewId="0">
      <pane ySplit="5" topLeftCell="A18" activePane="bottomLeft" state="frozen"/>
      <selection activeCell="A4" sqref="A4:E4"/>
      <selection pane="bottomLeft" activeCell="E64" sqref="E64"/>
    </sheetView>
  </sheetViews>
  <sheetFormatPr defaultRowHeight="15" x14ac:dyDescent="0.25"/>
  <cols>
    <col min="1" max="1" width="3" customWidth="1"/>
    <col min="2" max="2" width="3.140625" customWidth="1"/>
    <col min="3" max="3" width="56.5703125" customWidth="1"/>
    <col min="4" max="4" width="12.7109375" bestFit="1" customWidth="1"/>
    <col min="5" max="6" width="15.7109375" customWidth="1"/>
  </cols>
  <sheetData>
    <row r="1" spans="1:6" ht="15.75" x14ac:dyDescent="0.25">
      <c r="A1" s="276" t="str">
        <f>"CONGREGATION (GEMEENTE): "&amp;INSETTE!B3</f>
        <v>CONGREGATION (GEMEENTE): gemeente</v>
      </c>
      <c r="B1" s="276"/>
      <c r="C1" s="276"/>
      <c r="D1" s="276"/>
      <c r="E1" s="276"/>
      <c r="F1" s="276"/>
    </row>
    <row r="2" spans="1:6" x14ac:dyDescent="0.25">
      <c r="A2" s="294" t="str">
        <f>"STATEMENT OF INCOME AND EXPENSES (INCOME STATEMENT) FOR THE PERIOD "&amp;INSETTE!B14&amp;" TO "&amp;INSETTE!B17</f>
        <v>STATEMENT OF INCOME AND EXPENSES (INCOME STATEMENT) FOR THE PERIOD 1 MARCH 2025 TO 28 FEBRUARY 2026</v>
      </c>
      <c r="B2" s="294"/>
      <c r="C2" s="294"/>
      <c r="D2" s="294"/>
      <c r="E2" s="294"/>
      <c r="F2" s="294"/>
    </row>
    <row r="3" spans="1:6" x14ac:dyDescent="0.25">
      <c r="A3" s="293" t="str">
        <f>"STAAT VAN INKOMSTE EN UITGAWES (INKOMSTESTAAT) VIR DIE TYDPERK "&amp;INSETTE!B13&amp;" TOT "&amp;INSETTE!B16</f>
        <v>STAAT VAN INKOMSTE EN UITGAWES (INKOMSTESTAAT) VIR DIE TYDPERK 1 MAART 2025 TOT 28 FEBRUARIE 2026</v>
      </c>
      <c r="B3" s="293"/>
      <c r="C3" s="293"/>
      <c r="D3" s="293"/>
      <c r="E3" s="293"/>
      <c r="F3" s="293"/>
    </row>
    <row r="4" spans="1:6" x14ac:dyDescent="0.25">
      <c r="D4" s="101" t="s">
        <v>529</v>
      </c>
      <c r="E4" s="1">
        <f>INSETTE!B24</f>
        <v>2026</v>
      </c>
      <c r="F4" s="1">
        <f>INSETTE!B22</f>
        <v>2025</v>
      </c>
    </row>
    <row r="5" spans="1:6" x14ac:dyDescent="0.25">
      <c r="D5" s="102" t="s">
        <v>530</v>
      </c>
      <c r="E5" s="59" t="s">
        <v>122</v>
      </c>
      <c r="F5" s="59" t="s">
        <v>122</v>
      </c>
    </row>
    <row r="6" spans="1:6" ht="15.75" x14ac:dyDescent="0.25">
      <c r="A6" s="63" t="s">
        <v>209</v>
      </c>
      <c r="B6" s="64"/>
      <c r="C6" s="64"/>
      <c r="D6" s="64"/>
      <c r="E6" s="65">
        <f>E8+E15+E20+E24+E28</f>
        <v>0</v>
      </c>
      <c r="F6" s="65">
        <f>F8+F15+F20+F24+F28</f>
        <v>0</v>
      </c>
    </row>
    <row r="7" spans="1:6" ht="6" customHeight="1" x14ac:dyDescent="0.25">
      <c r="A7" s="1"/>
      <c r="B7" s="16"/>
      <c r="C7" s="62"/>
      <c r="D7" s="62"/>
      <c r="E7" s="62"/>
      <c r="F7" s="17"/>
    </row>
    <row r="8" spans="1:6" x14ac:dyDescent="0.25">
      <c r="B8" s="67" t="s">
        <v>145</v>
      </c>
      <c r="E8" s="5">
        <f>SUM(E9:E13)</f>
        <v>0</v>
      </c>
      <c r="F8" s="68">
        <f>SUM(F9:F13)</f>
        <v>0</v>
      </c>
    </row>
    <row r="9" spans="1:6" x14ac:dyDescent="0.25">
      <c r="B9" s="18"/>
      <c r="C9" t="s">
        <v>141</v>
      </c>
      <c r="D9" s="74"/>
      <c r="E9" s="2">
        <f>'CHURCH ACTIVITIES WS'!C6</f>
        <v>0</v>
      </c>
      <c r="F9" s="72">
        <f>'CHURCH ACTIVITIES WS'!D6</f>
        <v>0</v>
      </c>
    </row>
    <row r="10" spans="1:6" x14ac:dyDescent="0.25">
      <c r="B10" s="18"/>
      <c r="C10" t="s">
        <v>142</v>
      </c>
      <c r="D10" s="74"/>
      <c r="E10" s="3">
        <f>'CHURCH ACTIVITIES WS'!C12</f>
        <v>0</v>
      </c>
      <c r="F10" s="69">
        <f>'CHURCH ACTIVITIES WS'!D12</f>
        <v>0</v>
      </c>
    </row>
    <row r="11" spans="1:6" x14ac:dyDescent="0.25">
      <c r="B11" s="18"/>
      <c r="C11" t="s">
        <v>283</v>
      </c>
      <c r="D11" s="74"/>
      <c r="E11" s="3">
        <f>'CHURCH ACTIVITIES WS'!C18</f>
        <v>0</v>
      </c>
      <c r="F11" s="69">
        <f>'CHURCH ACTIVITIES WS'!D18</f>
        <v>0</v>
      </c>
    </row>
    <row r="12" spans="1:6" x14ac:dyDescent="0.25">
      <c r="B12" s="18"/>
      <c r="C12" t="s">
        <v>262</v>
      </c>
      <c r="D12" s="74"/>
      <c r="E12" s="96">
        <v>0</v>
      </c>
      <c r="F12" s="97">
        <v>0</v>
      </c>
    </row>
    <row r="13" spans="1:6" x14ac:dyDescent="0.25">
      <c r="B13" s="18"/>
      <c r="C13" t="s">
        <v>153</v>
      </c>
      <c r="D13" s="74" t="s">
        <v>144</v>
      </c>
      <c r="E13" s="4">
        <f>'CHURCH ACTIVITIES WS'!C23</f>
        <v>0</v>
      </c>
      <c r="F13" s="73">
        <f>'CHURCH ACTIVITIES WS'!D23</f>
        <v>0</v>
      </c>
    </row>
    <row r="14" spans="1:6" ht="6" customHeight="1" x14ac:dyDescent="0.25">
      <c r="B14" s="18"/>
      <c r="D14" s="74"/>
      <c r="F14" s="19"/>
    </row>
    <row r="15" spans="1:6" x14ac:dyDescent="0.25">
      <c r="B15" s="67" t="s">
        <v>150</v>
      </c>
      <c r="D15" s="74"/>
      <c r="E15" s="5">
        <f>SUM(E16:E18)</f>
        <v>0</v>
      </c>
      <c r="F15" s="68">
        <f>SUM(F16:F18)</f>
        <v>0</v>
      </c>
    </row>
    <row r="16" spans="1:6" x14ac:dyDescent="0.25">
      <c r="B16" s="18"/>
      <c r="C16" t="s">
        <v>151</v>
      </c>
      <c r="D16" s="74"/>
      <c r="E16" s="2">
        <f>'INVESTMENT &amp; TRADING INCOME WS'!C6</f>
        <v>0</v>
      </c>
      <c r="F16" s="72">
        <f>'INVESTMENT &amp; TRADING INCOME WS'!D6</f>
        <v>0</v>
      </c>
    </row>
    <row r="17" spans="1:6" x14ac:dyDescent="0.25">
      <c r="B17" s="18"/>
      <c r="C17" t="s">
        <v>152</v>
      </c>
      <c r="D17" s="74"/>
      <c r="E17" s="3">
        <f>'INVESTMENT &amp; TRADING INCOME WS'!C13</f>
        <v>0</v>
      </c>
      <c r="F17" s="69">
        <f>'INVESTMENT &amp; TRADING INCOME WS'!D13</f>
        <v>0</v>
      </c>
    </row>
    <row r="18" spans="1:6" x14ac:dyDescent="0.25">
      <c r="B18" s="18"/>
      <c r="C18" t="s">
        <v>201</v>
      </c>
      <c r="D18" s="74"/>
      <c r="E18" s="4">
        <f>'INVESTMENT &amp; TRADING INCOME WS'!C18</f>
        <v>0</v>
      </c>
      <c r="F18" s="73">
        <f>'INVESTMENT &amp; TRADING INCOME WS'!D18</f>
        <v>0</v>
      </c>
    </row>
    <row r="19" spans="1:6" ht="6" customHeight="1" x14ac:dyDescent="0.25">
      <c r="B19" s="18"/>
      <c r="D19" s="74"/>
      <c r="F19" s="19"/>
    </row>
    <row r="20" spans="1:6" x14ac:dyDescent="0.25">
      <c r="B20" s="67" t="s">
        <v>149</v>
      </c>
      <c r="D20" s="74"/>
      <c r="E20" s="5">
        <f>SUM(E21:E22)</f>
        <v>0</v>
      </c>
      <c r="F20" s="68">
        <f>SUM(F21:F22)</f>
        <v>0</v>
      </c>
    </row>
    <row r="21" spans="1:6" x14ac:dyDescent="0.25">
      <c r="B21" s="18"/>
      <c r="C21" t="s">
        <v>177</v>
      </c>
      <c r="D21" s="74" t="s">
        <v>738</v>
      </c>
      <c r="E21" s="2">
        <f>'INVESTMENT &amp; TRADING INCOME WS'!C23</f>
        <v>0</v>
      </c>
      <c r="F21" s="72">
        <f>'INVESTMENT &amp; TRADING INCOME WS'!D23</f>
        <v>0</v>
      </c>
    </row>
    <row r="22" spans="1:6" x14ac:dyDescent="0.25">
      <c r="B22" s="18"/>
      <c r="C22" t="s">
        <v>204</v>
      </c>
      <c r="D22" s="74" t="s">
        <v>739</v>
      </c>
      <c r="E22" s="4">
        <f>'INVESTMENT &amp; TRADING INCOME WS'!C57</f>
        <v>0</v>
      </c>
      <c r="F22" s="73">
        <f>'INVESTMENT &amp; TRADING INCOME WS'!D57</f>
        <v>0</v>
      </c>
    </row>
    <row r="23" spans="1:6" ht="6" customHeight="1" x14ac:dyDescent="0.25">
      <c r="B23" s="18"/>
      <c r="D23" s="74"/>
      <c r="E23" s="6"/>
      <c r="F23" s="19"/>
    </row>
    <row r="24" spans="1:6" x14ac:dyDescent="0.25">
      <c r="B24" s="67" t="s">
        <v>205</v>
      </c>
      <c r="D24" s="74"/>
      <c r="E24" s="5">
        <f>SUM(E25:E26)</f>
        <v>0</v>
      </c>
      <c r="F24" s="68">
        <f>SUM(F25:F26)</f>
        <v>0</v>
      </c>
    </row>
    <row r="25" spans="1:6" x14ac:dyDescent="0.25">
      <c r="B25" s="18"/>
      <c r="C25" t="s">
        <v>179</v>
      </c>
      <c r="D25" s="74" t="s">
        <v>740</v>
      </c>
      <c r="E25" s="2">
        <f>'CAP IRREG 3rd PARTY OTR INC WS'!C6</f>
        <v>0</v>
      </c>
      <c r="F25" s="72">
        <f>'CAP IRREG 3rd PARTY OTR INC WS'!D6</f>
        <v>0</v>
      </c>
    </row>
    <row r="26" spans="1:6" x14ac:dyDescent="0.25">
      <c r="B26" s="18"/>
      <c r="C26" t="s">
        <v>181</v>
      </c>
      <c r="D26" s="74" t="s">
        <v>741</v>
      </c>
      <c r="E26" s="4">
        <f>'CAP IRREG 3rd PARTY OTR INC WS'!C11</f>
        <v>0</v>
      </c>
      <c r="F26" s="73">
        <f>'CAP IRREG 3rd PARTY OTR INC WS'!D11</f>
        <v>0</v>
      </c>
    </row>
    <row r="27" spans="1:6" ht="6" customHeight="1" x14ac:dyDescent="0.25">
      <c r="B27" s="18"/>
      <c r="D27" s="74"/>
      <c r="E27" s="6"/>
      <c r="F27" s="19"/>
    </row>
    <row r="28" spans="1:6" x14ac:dyDescent="0.25">
      <c r="B28" s="20" t="s">
        <v>180</v>
      </c>
      <c r="C28" s="21"/>
      <c r="D28" s="75" t="s">
        <v>742</v>
      </c>
      <c r="E28" s="70">
        <f>'CAP IRREG 3rd PARTY OTR INC WS'!C21</f>
        <v>0</v>
      </c>
      <c r="F28" s="71">
        <f>'CAP IRREG 3rd PARTY OTR INC WS'!D21</f>
        <v>0</v>
      </c>
    </row>
    <row r="29" spans="1:6" ht="11.45" customHeight="1" x14ac:dyDescent="0.25">
      <c r="D29" s="74"/>
      <c r="E29" s="6"/>
    </row>
    <row r="30" spans="1:6" ht="15.75" x14ac:dyDescent="0.25">
      <c r="A30" s="63" t="s">
        <v>210</v>
      </c>
      <c r="B30" s="64"/>
      <c r="C30" s="64"/>
      <c r="D30" s="76"/>
      <c r="E30" s="65">
        <f>E32+E39+E47+E52+E54+E58+E60</f>
        <v>0</v>
      </c>
      <c r="F30" s="65">
        <f>F32+F39+F47+F52+F54+F58+F60</f>
        <v>0</v>
      </c>
    </row>
    <row r="31" spans="1:6" ht="6" customHeight="1" x14ac:dyDescent="0.25">
      <c r="A31" s="1"/>
      <c r="B31" s="16"/>
      <c r="C31" s="62"/>
      <c r="D31" s="77"/>
      <c r="E31" s="62"/>
      <c r="F31" s="17"/>
    </row>
    <row r="32" spans="1:6" x14ac:dyDescent="0.25">
      <c r="B32" s="67" t="s">
        <v>284</v>
      </c>
      <c r="D32" s="74"/>
      <c r="E32" s="5">
        <f>SUM(E33:E37)</f>
        <v>0</v>
      </c>
      <c r="F32" s="68">
        <f>SUM(F33:F37)</f>
        <v>0</v>
      </c>
    </row>
    <row r="33" spans="2:6" x14ac:dyDescent="0.25">
      <c r="B33" s="18"/>
      <c r="C33" t="s">
        <v>191</v>
      </c>
      <c r="D33" s="74"/>
      <c r="E33" s="2">
        <f>'STAFF COSTS WS'!C6</f>
        <v>0</v>
      </c>
      <c r="F33" s="72">
        <f>'STAFF COSTS WS'!D6</f>
        <v>0</v>
      </c>
    </row>
    <row r="34" spans="2:6" x14ac:dyDescent="0.25">
      <c r="B34" s="18"/>
      <c r="C34" t="s">
        <v>182</v>
      </c>
      <c r="D34" s="74"/>
      <c r="E34" s="3">
        <f>'STAFF COSTS WS'!C24</f>
        <v>0</v>
      </c>
      <c r="F34" s="69">
        <f>'STAFF COSTS WS'!D24</f>
        <v>0</v>
      </c>
    </row>
    <row r="35" spans="2:6" x14ac:dyDescent="0.25">
      <c r="B35" s="18"/>
      <c r="C35" t="s">
        <v>183</v>
      </c>
      <c r="D35" s="74"/>
      <c r="E35" s="3">
        <f>'STAFF COSTS WS'!C38</f>
        <v>0</v>
      </c>
      <c r="F35" s="69">
        <f>'STAFF COSTS WS'!D38</f>
        <v>0</v>
      </c>
    </row>
    <row r="36" spans="2:6" x14ac:dyDescent="0.25">
      <c r="B36" s="18"/>
      <c r="C36" t="s">
        <v>192</v>
      </c>
      <c r="D36" s="74"/>
      <c r="E36" s="3">
        <f>'STAFF COSTS WS'!C44</f>
        <v>0</v>
      </c>
      <c r="F36" s="69">
        <f>'STAFF COSTS WS'!D44</f>
        <v>0</v>
      </c>
    </row>
    <row r="37" spans="2:6" x14ac:dyDescent="0.25">
      <c r="B37" s="18"/>
      <c r="C37" t="s">
        <v>285</v>
      </c>
      <c r="D37" s="74" t="s">
        <v>743</v>
      </c>
      <c r="E37" s="4">
        <f>'STAFF COSTS WS'!C49</f>
        <v>0</v>
      </c>
      <c r="F37" s="73">
        <f>'STAFF COSTS WS'!D49</f>
        <v>0</v>
      </c>
    </row>
    <row r="38" spans="2:6" ht="6" customHeight="1" x14ac:dyDescent="0.25">
      <c r="B38" s="18"/>
      <c r="D38" s="74"/>
      <c r="F38" s="19"/>
    </row>
    <row r="39" spans="2:6" x14ac:dyDescent="0.25">
      <c r="B39" s="67" t="s">
        <v>184</v>
      </c>
      <c r="D39" s="74"/>
      <c r="E39" s="5">
        <f>SUM(E40:E45)</f>
        <v>0</v>
      </c>
      <c r="F39" s="68">
        <f>SUM(F40:F45)</f>
        <v>0</v>
      </c>
    </row>
    <row r="40" spans="2:6" x14ac:dyDescent="0.25">
      <c r="B40" s="67"/>
      <c r="C40" t="s">
        <v>242</v>
      </c>
      <c r="D40" s="74"/>
      <c r="E40" s="2">
        <v>0</v>
      </c>
      <c r="F40" s="2">
        <v>0</v>
      </c>
    </row>
    <row r="41" spans="2:6" x14ac:dyDescent="0.25">
      <c r="B41" s="18"/>
      <c r="C41" t="s">
        <v>185</v>
      </c>
      <c r="D41" s="74"/>
      <c r="E41" s="3">
        <f>'ADMINISTRATIVE COSTS WS'!C6</f>
        <v>0</v>
      </c>
      <c r="F41" s="3">
        <f>'ADMINISTRATIVE COSTS WS'!D6</f>
        <v>0</v>
      </c>
    </row>
    <row r="42" spans="2:6" x14ac:dyDescent="0.25">
      <c r="B42" s="18"/>
      <c r="C42" t="s">
        <v>243</v>
      </c>
      <c r="D42" s="74"/>
      <c r="E42" s="3">
        <f>'ADMINISTRATIVE COSTS WS'!C14</f>
        <v>0</v>
      </c>
      <c r="F42" s="3">
        <f>'ADMINISTRATIVE COSTS WS'!D14</f>
        <v>0</v>
      </c>
    </row>
    <row r="43" spans="2:6" x14ac:dyDescent="0.25">
      <c r="B43" s="18"/>
      <c r="C43" t="s">
        <v>264</v>
      </c>
      <c r="E43" s="3">
        <f>'ADMINISTRATIVE COSTS WS'!C30</f>
        <v>0</v>
      </c>
      <c r="F43" s="3">
        <f>'ADMINISTRATIVE COSTS WS'!D30</f>
        <v>0</v>
      </c>
    </row>
    <row r="44" spans="2:6" x14ac:dyDescent="0.25">
      <c r="B44" s="18"/>
      <c r="C44" t="s">
        <v>237</v>
      </c>
      <c r="D44" s="74"/>
      <c r="E44" s="3">
        <f>'ADMINISTRATIVE COSTS WS'!C36</f>
        <v>0</v>
      </c>
      <c r="F44" s="3">
        <f>'ADMINISTRATIVE COSTS WS'!D36</f>
        <v>0</v>
      </c>
    </row>
    <row r="45" spans="2:6" x14ac:dyDescent="0.25">
      <c r="B45" s="18"/>
      <c r="C45" t="s">
        <v>241</v>
      </c>
      <c r="D45" s="74"/>
      <c r="E45" s="4">
        <f>'CAPITAL &amp; CONGREG COSTS WS'!C6</f>
        <v>0</v>
      </c>
      <c r="F45" s="4">
        <f>'CAPITAL &amp; CONGREG COSTS WS'!D6</f>
        <v>0</v>
      </c>
    </row>
    <row r="46" spans="2:6" ht="6" customHeight="1" x14ac:dyDescent="0.25">
      <c r="B46" s="18"/>
      <c r="D46" s="74"/>
      <c r="F46" s="19"/>
    </row>
    <row r="47" spans="2:6" x14ac:dyDescent="0.25">
      <c r="B47" s="67" t="s">
        <v>275</v>
      </c>
      <c r="D47" s="74"/>
      <c r="E47" s="5">
        <f>SUM(E48:E50)</f>
        <v>0</v>
      </c>
      <c r="F47" s="68">
        <f>SUM(F48:F50)</f>
        <v>0</v>
      </c>
    </row>
    <row r="48" spans="2:6" x14ac:dyDescent="0.25">
      <c r="B48" s="18"/>
      <c r="C48" t="s">
        <v>265</v>
      </c>
      <c r="D48" s="74"/>
      <c r="E48" s="2">
        <f>'CAPITAL &amp; CONGREG COSTS WS'!C20</f>
        <v>0</v>
      </c>
      <c r="F48" s="2">
        <f>'CAPITAL &amp; CONGREG COSTS WS'!D20</f>
        <v>0</v>
      </c>
    </row>
    <row r="49" spans="1:6" x14ac:dyDescent="0.25">
      <c r="B49" s="18"/>
      <c r="C49" t="s">
        <v>187</v>
      </c>
      <c r="D49" s="74"/>
      <c r="E49" s="3">
        <f>'CAPITAL &amp; CONGREG COSTS WS'!C26</f>
        <v>0</v>
      </c>
      <c r="F49" s="3">
        <f>'CAPITAL &amp; CONGREG COSTS WS'!D26</f>
        <v>0</v>
      </c>
    </row>
    <row r="50" spans="1:6" x14ac:dyDescent="0.25">
      <c r="B50" s="18"/>
      <c r="C50" t="s">
        <v>154</v>
      </c>
      <c r="D50" s="74"/>
      <c r="E50" s="4">
        <f>'CAPITAL &amp; CONGREG COSTS WS'!C32</f>
        <v>0</v>
      </c>
      <c r="F50" s="4">
        <f>'CAPITAL &amp; CONGREG COSTS WS'!D32</f>
        <v>0</v>
      </c>
    </row>
    <row r="51" spans="1:6" ht="6" customHeight="1" x14ac:dyDescent="0.25">
      <c r="B51" s="18"/>
      <c r="D51" s="74"/>
      <c r="F51" s="19"/>
    </row>
    <row r="52" spans="1:6" x14ac:dyDescent="0.25">
      <c r="B52" s="67" t="s">
        <v>409</v>
      </c>
      <c r="D52" s="74" t="s">
        <v>155</v>
      </c>
      <c r="E52" s="5">
        <f>'CAPITAL &amp; CONGREG COSTS WS'!C36</f>
        <v>0</v>
      </c>
      <c r="F52" s="68">
        <f>'CAPITAL &amp; CONGREG COSTS WS'!D36</f>
        <v>0</v>
      </c>
    </row>
    <row r="53" spans="1:6" ht="6" customHeight="1" x14ac:dyDescent="0.25">
      <c r="B53" s="18"/>
      <c r="D53" s="74"/>
      <c r="F53" s="19"/>
    </row>
    <row r="54" spans="1:6" x14ac:dyDescent="0.25">
      <c r="B54" s="67" t="s">
        <v>188</v>
      </c>
      <c r="D54" s="74"/>
      <c r="E54" s="5">
        <f>SUM(E55:E56)</f>
        <v>0</v>
      </c>
      <c r="F54" s="68">
        <f>SUM(F55:F56)</f>
        <v>0</v>
      </c>
    </row>
    <row r="55" spans="1:6" x14ac:dyDescent="0.25">
      <c r="B55" s="18"/>
      <c r="C55" t="s">
        <v>286</v>
      </c>
      <c r="D55" s="74"/>
      <c r="E55" s="2">
        <f>'CAPITAL &amp; CONGREG COSTS WS'!C40</f>
        <v>0</v>
      </c>
      <c r="F55" s="2">
        <f>'CAPITAL &amp; CONGREG COSTS WS'!D40</f>
        <v>0</v>
      </c>
    </row>
    <row r="56" spans="1:6" x14ac:dyDescent="0.25">
      <c r="B56" s="18"/>
      <c r="C56" t="s">
        <v>287</v>
      </c>
      <c r="D56" s="74"/>
      <c r="E56" s="4">
        <f>'CAPITAL &amp; CONGREG COSTS WS'!C44</f>
        <v>0</v>
      </c>
      <c r="F56" s="4">
        <f>'CAPITAL &amp; CONGREG COSTS WS'!D44</f>
        <v>0</v>
      </c>
    </row>
    <row r="57" spans="1:6" ht="6" customHeight="1" x14ac:dyDescent="0.25">
      <c r="B57" s="18"/>
      <c r="D57" s="74"/>
      <c r="F57" s="19"/>
    </row>
    <row r="58" spans="1:6" x14ac:dyDescent="0.25">
      <c r="B58" s="67" t="s">
        <v>189</v>
      </c>
      <c r="D58" s="74" t="s">
        <v>156</v>
      </c>
      <c r="E58" s="5">
        <f>'MINISTRY 3rd PARTY OTHER EXP WS'!C6</f>
        <v>0</v>
      </c>
      <c r="F58" s="68">
        <f>'MINISTRY 3rd PARTY OTHER EXP WS'!D6</f>
        <v>0</v>
      </c>
    </row>
    <row r="59" spans="1:6" ht="6" customHeight="1" x14ac:dyDescent="0.25">
      <c r="B59" s="18"/>
      <c r="D59" s="74"/>
      <c r="F59" s="19"/>
    </row>
    <row r="60" spans="1:6" x14ac:dyDescent="0.25">
      <c r="B60" s="20" t="s">
        <v>194</v>
      </c>
      <c r="C60" s="21"/>
      <c r="D60" s="75" t="s">
        <v>178</v>
      </c>
      <c r="E60" s="70">
        <f>'MINISTRY 3rd PARTY OTHER EXP WS'!C29</f>
        <v>0</v>
      </c>
      <c r="F60" s="71">
        <f>'MINISTRY 3rd PARTY OTHER EXP WS'!D29</f>
        <v>0</v>
      </c>
    </row>
    <row r="61" spans="1:6" ht="6" customHeight="1" x14ac:dyDescent="0.25">
      <c r="D61" s="74"/>
      <c r="E61" s="6"/>
    </row>
    <row r="62" spans="1:6" x14ac:dyDescent="0.25">
      <c r="A62" s="1" t="s">
        <v>309</v>
      </c>
      <c r="B62" s="1"/>
      <c r="C62" s="1"/>
      <c r="D62" s="78"/>
      <c r="E62" s="5">
        <f>E6-E30</f>
        <v>0</v>
      </c>
      <c r="F62" s="5">
        <f>F6-F30</f>
        <v>0</v>
      </c>
    </row>
    <row r="63" spans="1:6" x14ac:dyDescent="0.25">
      <c r="B63" t="s">
        <v>531</v>
      </c>
      <c r="D63" s="74"/>
      <c r="E63" s="5">
        <f>TAXATION!C75</f>
        <v>0</v>
      </c>
      <c r="F63" s="5">
        <f>TAXATION!D75</f>
        <v>0</v>
      </c>
    </row>
    <row r="64" spans="1:6" x14ac:dyDescent="0.25">
      <c r="A64" s="1" t="s">
        <v>193</v>
      </c>
      <c r="B64" s="1"/>
      <c r="C64" s="1"/>
      <c r="D64" s="1"/>
      <c r="E64" s="5">
        <f>E62-E63</f>
        <v>0</v>
      </c>
      <c r="F64" s="5">
        <f>F62-F63</f>
        <v>0</v>
      </c>
    </row>
  </sheetData>
  <sheetProtection algorithmName="SHA-512" hashValue="/iIR5zpgnvNMatDfKLTyWtTNymIWgRW9Z7bb1WIaYuHVX6jTPhJu8Oh5wWL8G/0hEQbBjC+sotkZapaXeDGA1w==" saltValue="ToJdwyLS5d3HZlkYuCtADw==" spinCount="100000" sheet="1" formatCells="0" formatColumns="0" formatRows="0"/>
  <mergeCells count="3">
    <mergeCell ref="A1:F1"/>
    <mergeCell ref="A2:F2"/>
    <mergeCell ref="A3:F3"/>
  </mergeCells>
  <phoneticPr fontId="14" type="noConversion"/>
  <printOptions horizontalCentered="1"/>
  <pageMargins left="0.31496062992125984" right="0.31496062992125984" top="0.35433070866141736" bottom="0.55118110236220474" header="0.31496062992125984" footer="0.31496062992125984"/>
  <pageSetup paperSize="9" scale="91" orientation="portrait" r:id="rId1"/>
  <headerFooter>
    <oddFooter>&amp;C&amp;A&amp;R&amp;P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M Q D A A B Q S w M E F A A C A A g A T m C / U n Q f U 2 e l A A A A 9 Q A A A B I A H A B D b 2 5 m a W c v U G F j a 2 F n Z S 5 4 b W w g o h g A K K A U A A A A A A A A A A A A A A A A A A A A A A A A A A A A h Y + x D o I w G I R f h X S n L c V B S S k x r p K Y m B j j 1 p Q K j f B j a L G 8 m 4 O P 5 C u I U d T N 8 b 6 7 S + 7 u 1 x v P h q Y O L r q z p o U U R Z i i Q I N q C w N l i n p 3 D O c o E 3 w j 1 U m W O h j D Y J P B m h R V z p 0 T Q r z 3 2 M e 4 7 U r C K I 3 I P l 9 v V a U b G R q w T o L S 6 N M q / r e Q 4 L v X G M H w I s Y z x j D l Z G I 8 N / D 1 2 T j 3 6 f 5 A v u p r 1 3 d a a A g P S 0 4 m y c n 7 g n g A U E s D B B Q A A g A I A E 5 g v 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Y L 9 S C v j D g L 0 A A A A z A Q A A E w A c A E Z v c m 1 1 b G F z L 1 N l Y 3 R p b 2 4 x L m 0 g o h g A K K A U A A A A A A A A A A A A A A A A A A A A A A A A A A A A d Y 0 x C 4 M w F I R 3 w f 8 Q 0 k V B B G d x K L a r g g o O 4 h D 1 t Y o x K U k E i / j f G 5 v S 0 k L f c n B 3 7 z s J r R o 4 Q 7 n R I L Q t 2 5 I 9 E d C h g j Q U A h Q h C s q 2 k L 6 c z 6 I F 7 Z y X F q g f z 0 I A U y U X Y 8 P 5 6 L h r l Z A J I m w + c b 1 V M W d K V 2 r P A A 4 4 7 g m 7 7 v D 7 D b A m P a t + I Q i T F y 6 m m N N 5 Y n s o H b P m r S s 2 b o A 9 p H S C F C x q 2 9 w 3 M w O m Z z t k a v K D N c H L d n 7 G v 8 H 4 m B R l m m Y n r M m 2 N b B / 8 P A B U E s B A i 0 A F A A C A A g A T m C / U n Q f U 2 e l A A A A 9 Q A A A B I A A A A A A A A A A A A A A A A A A A A A A E N v b m Z p Z y 9 Q Y W N r Y W d l L n h t b F B L A Q I t A B Q A A g A I A E 5 g v 1 I P y u m r p A A A A O k A A A A T A A A A A A A A A A A A A A A A A P E A A A B b Q 2 9 u d G V u d F 9 U e X B l c 1 0 u e G 1 s U E s B A i 0 A F A A C A A g A T m C / U g r 4 w 4 C 9 A A A A M w E A A B M A A A A A A A A A A A A A A A A A 4 g 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U w g A A A A A A A A x 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x L T A 1 L T M x V D E w O j A w O j U w L j Y 3 N D I z M T Z a I i A v P j x F b n R y e S B U e X B l P S J G a W x s Q 2 9 s d W 1 u V H l w Z X M i I F Z h b H V l P S J z Q m c 9 P S I g L z 4 8 R W 5 0 c n k g V H l w Z T 0 i R m l s b E N v b H V t b k 5 h b W V z I i B W Y W x 1 Z T 0 i c 1 s m c X V v d D t B T l R X T 0 9 S R C 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B T l R X T 0 9 S R C w w f S Z x d W 9 0 O 1 0 s J n F 1 b 3 Q 7 Q 2 9 s d W 1 u Q 2 9 1 b n Q m c X V v d D s 6 M S w m c X V v d D t L Z X l D b 2 x 1 b W 5 O Y W 1 l c y Z x d W 9 0 O z p b X S w m c X V v d D t D b 2 x 1 b W 5 J Z G V u d G l 0 a W V z J n F 1 b 3 Q 7 O l s m c X V v d D t T Z W N 0 a W 9 u M S 9 U Y W J s Z T E v Q X V 0 b 1 J l b W 9 2 Z W R D b 2 x 1 b W 5 z M S 5 7 Q U 5 U V 0 9 P U k Q 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m V u Y W 1 l Z C U y M E N v b H V t b n M 8 L 0 l 0 Z W 1 Q Y X R o P j w v S X R l b U x v Y 2 F 0 a W 9 u P j x T d G F i b G V F b n R y a W V z I C 8 + P C 9 J d G V t P j w v S X R l b X M + P C 9 M b 2 N h b F B h Y 2 t h Z 2 V N Z X R h Z G F 0 Y U Z p b G U + F g A A A F B L B Q Y A A A A A A A A A A A A A A A A A A A A A A A A m A Q A A A Q A A A N C M n d 8 B F d E R j H o A w E / C l + s B A A A A b O n Y i R X 6 i k e 8 P 3 v F P W o v k Q A A A A A C A A A A A A A Q Z g A A A A E A A C A A A A A s I Z G f x U s D c i a Q P I D T m y V x C Y w w S k b t X 5 S Y l H z F 7 r X J G g A A A A A O g A A A A A I A A C A A A A B i d D j F W 8 D E C 3 U x A c + S F M L 8 u Z 1 J e B m u y 1 R q S H / J X b z f + F A A A A A J q J Q d G s h D O l A O V q 0 U 8 y X / I G r z u o x G B 6 1 X H M I N z p p E O O 5 U h o m o 5 W + d q H p t Y h G o 3 3 X a h n V k o T d u D M v A t 4 2 Q h 8 r l / G 6 p E G d U Z 5 g O V 2 D J c b K Z f E A A A A D q X v N B 0 0 J t a D b l X q L 3 q X M 3 M 5 x / Z 0 d I r G b 3 c s 6 H + V X O t 4 L q q 9 F 5 R 2 K 4 6 v 1 e c 7 X o P 1 O u c Z o 5 l w f Y 8 5 T Q 6 E p H d u t Z < / 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3306001e-e965-40d3-9f5d-71c82a1985e6" xsi:nil="true"/>
    <lcf76f155ced4ddcb4097134ff3c332f xmlns="105c60a6-2917-4d50-8107-6a036d43dbab">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D959CCF7C247048BC2069F0EDF810A5" ma:contentTypeVersion="13" ma:contentTypeDescription="Create a new document." ma:contentTypeScope="" ma:versionID="57a1000c56186ec7ce92b47383c97d61">
  <xsd:schema xmlns:xsd="http://www.w3.org/2001/XMLSchema" xmlns:xs="http://www.w3.org/2001/XMLSchema" xmlns:p="http://schemas.microsoft.com/office/2006/metadata/properties" xmlns:ns2="105c60a6-2917-4d50-8107-6a036d43dbab" xmlns:ns3="3306001e-e965-40d3-9f5d-71c82a1985e6" targetNamespace="http://schemas.microsoft.com/office/2006/metadata/properties" ma:root="true" ma:fieldsID="ded774d8a8a1e38b856aac2675ab81bd" ns2:_="" ns3:_="">
    <xsd:import namespace="105c60a6-2917-4d50-8107-6a036d43dbab"/>
    <xsd:import namespace="3306001e-e965-40d3-9f5d-71c82a1985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c60a6-2917-4d50-8107-6a036d43d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77e560b-8636-47d1-8e35-162e4b51fcb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6001e-e965-40d3-9f5d-71c82a1985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22ad7c-d84a-4b64-bee9-a4efe89f5dcc}" ma:internalName="TaxCatchAll" ma:showField="CatchAllData" ma:web="3306001e-e965-40d3-9f5d-71c82a1985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18F10-A064-46F9-9A6D-06BDFF7BF3F4}">
  <ds:schemaRefs>
    <ds:schemaRef ds:uri="http://schemas.microsoft.com/sharepoint/v3/contenttype/forms"/>
  </ds:schemaRefs>
</ds:datastoreItem>
</file>

<file path=customXml/itemProps2.xml><?xml version="1.0" encoding="utf-8"?>
<ds:datastoreItem xmlns:ds="http://schemas.openxmlformats.org/officeDocument/2006/customXml" ds:itemID="{C4041FBF-F856-4AEA-AB7F-C5469B2CFA59}">
  <ds:schemaRefs>
    <ds:schemaRef ds:uri="http://schemas.microsoft.com/DataMashup"/>
  </ds:schemaRefs>
</ds:datastoreItem>
</file>

<file path=customXml/itemProps3.xml><?xml version="1.0" encoding="utf-8"?>
<ds:datastoreItem xmlns:ds="http://schemas.openxmlformats.org/officeDocument/2006/customXml" ds:itemID="{B653282B-5BEC-4E53-B312-E6046FEA145B}">
  <ds:schemaRefs>
    <ds:schemaRef ds:uri="http://schemas.microsoft.com/office/2006/metadata/properties"/>
    <ds:schemaRef ds:uri="http://schemas.microsoft.com/office/infopath/2007/PartnerControls"/>
    <ds:schemaRef ds:uri="3306001e-e965-40d3-9f5d-71c82a1985e6"/>
    <ds:schemaRef ds:uri="105c60a6-2917-4d50-8107-6a036d43dbab"/>
  </ds:schemaRefs>
</ds:datastoreItem>
</file>

<file path=customXml/itemProps4.xml><?xml version="1.0" encoding="utf-8"?>
<ds:datastoreItem xmlns:ds="http://schemas.openxmlformats.org/officeDocument/2006/customXml" ds:itemID="{6A0C9975-60E4-4384-B63A-07DD77129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c60a6-2917-4d50-8107-6a036d43dbab"/>
    <ds:schemaRef ds:uri="3306001e-e965-40d3-9f5d-71c82a198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40</vt:i4>
      </vt:variant>
    </vt:vector>
  </HeadingPairs>
  <TitlesOfParts>
    <vt:vector size="71" baseType="lpstr">
      <vt:lpstr>RIGLYNE - DRUK EN GEBRUIK</vt:lpstr>
      <vt:lpstr>INSETTE</vt:lpstr>
      <vt:lpstr>COVER</vt:lpstr>
      <vt:lpstr>INDEX</vt:lpstr>
      <vt:lpstr>DECLARATION</vt:lpstr>
      <vt:lpstr>APPROVAL ENG</vt:lpstr>
      <vt:lpstr>APPROVAL AFR</vt:lpstr>
      <vt:lpstr>BALANCE SHEET</vt:lpstr>
      <vt:lpstr>INCOME STATEMENT</vt:lpstr>
      <vt:lpstr>BS Notes</vt:lpstr>
      <vt:lpstr>IS Notes</vt:lpstr>
      <vt:lpstr>TAXATION</vt:lpstr>
      <vt:lpstr>ACCOUNTING POLICY</vt:lpstr>
      <vt:lpstr>IT12EI</vt:lpstr>
      <vt:lpstr>FIXED ASSETS WS</vt:lpstr>
      <vt:lpstr>MOVABLE ASSETS WS</vt:lpstr>
      <vt:lpstr>INVESTMENTS WS</vt:lpstr>
      <vt:lpstr>CURRENT &amp; OTHER ASSETS WS</vt:lpstr>
      <vt:lpstr>CAPITAL &amp; FUNDS WS</vt:lpstr>
      <vt:lpstr>CAPITAL &amp; FUNDS WS CONT</vt:lpstr>
      <vt:lpstr>LT LIABILITIES WS</vt:lpstr>
      <vt:lpstr>CURRENT LIABILITIES WS</vt:lpstr>
      <vt:lpstr>PROVISIONS WS</vt:lpstr>
      <vt:lpstr>VERLOFVOORSIENING WS</vt:lpstr>
      <vt:lpstr>CHURCH ACTIVITIES WS</vt:lpstr>
      <vt:lpstr>CAP IRREG 3rd PARTY OTR INC WS</vt:lpstr>
      <vt:lpstr>INVESTMENT &amp; TRADING INCOME WS</vt:lpstr>
      <vt:lpstr>STAFF COSTS WS</vt:lpstr>
      <vt:lpstr>ADMINISTRATIVE COSTS WS</vt:lpstr>
      <vt:lpstr>CAPITAL &amp; CONGREG COSTS WS</vt:lpstr>
      <vt:lpstr>MINISTRY 3rd PARTY OTHER EXP WS</vt:lpstr>
      <vt:lpstr>Antwoord</vt:lpstr>
      <vt:lpstr>'APPROVAL AFR'!Print_Area</vt:lpstr>
      <vt:lpstr>'APPROVAL ENG'!Print_Area</vt:lpstr>
      <vt:lpstr>'BALANCE SHEET'!Print_Area</vt:lpstr>
      <vt:lpstr>'CAP IRREG 3rd PARTY OTR INC WS'!Print_Area</vt:lpstr>
      <vt:lpstr>'CAPITAL &amp; FUNDS WS'!Print_Area</vt:lpstr>
      <vt:lpstr>'CAPITAL &amp; FUNDS WS CONT'!Print_Area</vt:lpstr>
      <vt:lpstr>COVER!Print_Area</vt:lpstr>
      <vt:lpstr>'CURRENT &amp; OTHER ASSETS WS'!Print_Area</vt:lpstr>
      <vt:lpstr>'CURRENT LIABILITIES WS'!Print_Area</vt:lpstr>
      <vt:lpstr>DECLARATION!Print_Area</vt:lpstr>
      <vt:lpstr>'INCOME STATEMENT'!Print_Area</vt:lpstr>
      <vt:lpstr>INDEX!Print_Area</vt:lpstr>
      <vt:lpstr>'INVESTMENTS WS'!Print_Area</vt:lpstr>
      <vt:lpstr>'IS Notes'!Print_Area</vt:lpstr>
      <vt:lpstr>IT12EI!Print_Area</vt:lpstr>
      <vt:lpstr>'LT LIABILITIES WS'!Print_Area</vt:lpstr>
      <vt:lpstr>'RIGLYNE - DRUK EN GEBRUIK'!Print_Area</vt:lpstr>
      <vt:lpstr>TAXATION!Print_Area</vt:lpstr>
      <vt:lpstr>'ADMINISTRATIVE COSTS WS'!Print_Titles</vt:lpstr>
      <vt:lpstr>'BALANCE SHEET'!Print_Titles</vt:lpstr>
      <vt:lpstr>'BS Notes'!Print_Titles</vt:lpstr>
      <vt:lpstr>'CAP IRREG 3rd PARTY OTR INC WS'!Print_Titles</vt:lpstr>
      <vt:lpstr>'CAPITAL &amp; CONGREG COSTS WS'!Print_Titles</vt:lpstr>
      <vt:lpstr>'CAPITAL &amp; FUNDS WS'!Print_Titles</vt:lpstr>
      <vt:lpstr>'CAPITAL &amp; FUNDS WS CONT'!Print_Titles</vt:lpstr>
      <vt:lpstr>'CURRENT &amp; OTHER ASSETS WS'!Print_Titles</vt:lpstr>
      <vt:lpstr>'CURRENT LIABILITIES WS'!Print_Titles</vt:lpstr>
      <vt:lpstr>'FIXED ASSETS WS'!Print_Titles</vt:lpstr>
      <vt:lpstr>'INCOME STATEMENT'!Print_Titles</vt:lpstr>
      <vt:lpstr>'INVESTMENTS WS'!Print_Titles</vt:lpstr>
      <vt:lpstr>'IS Notes'!Print_Titles</vt:lpstr>
      <vt:lpstr>IT12EI!Print_Titles</vt:lpstr>
      <vt:lpstr>'LT LIABILITIES WS'!Print_Titles</vt:lpstr>
      <vt:lpstr>'MINISTRY 3rd PARTY OTHER EXP WS'!Print_Titles</vt:lpstr>
      <vt:lpstr>'MOVABLE ASSETS WS'!Print_Titles</vt:lpstr>
      <vt:lpstr>'PROVISIONS WS'!Print_Titles</vt:lpstr>
      <vt:lpstr>'RIGLYNE - DRUK EN GEBRUIK'!Print_Titles</vt:lpstr>
      <vt:lpstr>'STAFF COSTS WS'!Print_Titles</vt:lpstr>
      <vt:lpstr>TAXATION!Print_Titles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Odendaal</dc:creator>
  <cp:lastModifiedBy>Cathy Odendaal</cp:lastModifiedBy>
  <cp:lastPrinted>2026-05-29T10:11:13Z</cp:lastPrinted>
  <dcterms:created xsi:type="dcterms:W3CDTF">2018-12-07T12:55:05Z</dcterms:created>
  <dcterms:modified xsi:type="dcterms:W3CDTF">2026-06-22T12:57:28Z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0x0101009D959CCF7C247048BC2069F0EDF810A5</vt:lpwstr>
  </property>
  <property fmtid="{D5CDD505-2E9C-101B-9397-08002B2CF9AE}" pid="3" name="MediaServiceImageTags">
    <vt:lpwstr/>
  </property>
</Properties>
</file>